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92.168.123.252\server2\03 - 英語\"/>
    </mc:Choice>
  </mc:AlternateContent>
  <xr:revisionPtr revIDLastSave="0" documentId="13_ncr:1_{2282A1A3-3262-4649-922B-0648227D7448}" xr6:coauthVersionLast="47" xr6:coauthVersionMax="47" xr10:uidLastSave="{00000000-0000-0000-0000-000000000000}"/>
  <bookViews>
    <workbookView xWindow="-120" yWindow="-120" windowWidth="29040" windowHeight="15720" xr2:uid="{3046AD86-EC10-4E03-95A8-94B20B851FE4}"/>
  </bookViews>
  <sheets>
    <sheet name="ENGLISH" sheetId="1" r:id="rId1"/>
    <sheet name="TRANSLATION" sheetId="2" r:id="rId2"/>
    <sheet name="SAMPLE" sheetId="3" r:id="rId3"/>
  </sheets>
  <definedNames>
    <definedName name="ACCOUNTS" localSheetId="2">SAMPLE!$BJ$13:$BJ$18</definedName>
    <definedName name="ACCOUNTS">ENGLISH!$BJ$13:$BJ$18</definedName>
    <definedName name="APPNAME" localSheetId="2">SAMPLE!$AR$3</definedName>
    <definedName name="APPNAME">ENGLISH!$AR$3</definedName>
    <definedName name="INCOME" localSheetId="2">SAMPLE!$BJ$66:$BJ$67</definedName>
    <definedName name="INCOME">ENGLISH!$BJ$66:$BJ$67</definedName>
    <definedName name="MONTHS">TRANSLATION!$BJ$6:$BJ$9</definedName>
    <definedName name="_xlnm.Print_Area" localSheetId="0">ENGLISH!$A$1:$AJ$103</definedName>
    <definedName name="_xlnm.Print_Area" localSheetId="2">SAMPLE!$A$1:$AJ$103</definedName>
    <definedName name="_xlnm.Print_Area" localSheetId="1">TRANSLATION!$A$1:$AJ$102</definedName>
    <definedName name="RELATIONSHIP" localSheetId="2">SAMPLE!$AR$6</definedName>
    <definedName name="RELATIONSHIP">ENGLISH!$AR$6</definedName>
    <definedName name="RELLIST" localSheetId="2">SAMPLE!$BJ$3:$BJ$5</definedName>
    <definedName name="RELLIST">ENGLISH!$BJ$3:$BJ$5</definedName>
    <definedName name="SCHOOLNAME">ENGLISH!$C$4</definedName>
    <definedName name="SPONAME" localSheetId="2">SAMPLE!$AR$5</definedName>
    <definedName name="SPONAME">ENGLISH!$AR$5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 l="1"/>
  <c r="BJ11" i="1"/>
  <c r="B102" i="3"/>
  <c r="B101" i="3"/>
  <c r="Y85" i="3"/>
  <c r="B85" i="3"/>
  <c r="Y84" i="3"/>
  <c r="B84" i="3"/>
  <c r="Y83" i="3"/>
  <c r="B83" i="3"/>
  <c r="Y82" i="3"/>
  <c r="AE81" i="3"/>
  <c r="Y79" i="3"/>
  <c r="AE67" i="3"/>
  <c r="Y67" i="3"/>
  <c r="S67" i="3"/>
  <c r="B67" i="3"/>
  <c r="AE64" i="3"/>
  <c r="Y64" i="3"/>
  <c r="S64" i="3"/>
  <c r="B64" i="3"/>
  <c r="AL63" i="3"/>
  <c r="AE63" i="3"/>
  <c r="Y63" i="3"/>
  <c r="S63" i="3"/>
  <c r="B63" i="3"/>
  <c r="AE62" i="3"/>
  <c r="Y62" i="3"/>
  <c r="S62" i="3"/>
  <c r="B62" i="3"/>
  <c r="AE61" i="3"/>
  <c r="Y61" i="3"/>
  <c r="S61" i="3"/>
  <c r="B61" i="3"/>
  <c r="AE60" i="3"/>
  <c r="Y60" i="3"/>
  <c r="S60" i="3"/>
  <c r="B60" i="3"/>
  <c r="AW59" i="3"/>
  <c r="AL59" i="3"/>
  <c r="AE59" i="3"/>
  <c r="Y59" i="3"/>
  <c r="S59" i="3"/>
  <c r="B59" i="3"/>
  <c r="AE58" i="3"/>
  <c r="Y58" i="3"/>
  <c r="S58" i="3"/>
  <c r="B58" i="3"/>
  <c r="AE57" i="3"/>
  <c r="Y57" i="3"/>
  <c r="S57" i="3"/>
  <c r="B57" i="3"/>
  <c r="AE56" i="3"/>
  <c r="Y56" i="3"/>
  <c r="S56" i="3"/>
  <c r="B56" i="3"/>
  <c r="AE55" i="3"/>
  <c r="Y55" i="3"/>
  <c r="S55" i="3"/>
  <c r="B55" i="3"/>
  <c r="B51" i="3"/>
  <c r="A51" i="3"/>
  <c r="B50" i="3"/>
  <c r="A50" i="3"/>
  <c r="B49" i="3"/>
  <c r="A49" i="3"/>
  <c r="A48" i="3"/>
  <c r="N47" i="3"/>
  <c r="D47" i="3"/>
  <c r="N46" i="3"/>
  <c r="D46" i="3"/>
  <c r="N45" i="3"/>
  <c r="D45" i="3"/>
  <c r="AW44" i="3"/>
  <c r="AL44" i="3"/>
  <c r="N44" i="3"/>
  <c r="D44" i="3"/>
  <c r="N43" i="3"/>
  <c r="D43" i="3"/>
  <c r="N42" i="3"/>
  <c r="D42" i="3"/>
  <c r="N41" i="3"/>
  <c r="D41" i="3"/>
  <c r="A40" i="3"/>
  <c r="B38" i="3"/>
  <c r="A38" i="3"/>
  <c r="B37" i="3"/>
  <c r="A37" i="3"/>
  <c r="B36" i="3"/>
  <c r="A36" i="3"/>
  <c r="A35" i="3"/>
  <c r="N34" i="3"/>
  <c r="D34" i="3"/>
  <c r="N33" i="3"/>
  <c r="D33" i="3"/>
  <c r="N32" i="3"/>
  <c r="D32" i="3"/>
  <c r="N31" i="3"/>
  <c r="D31" i="3"/>
  <c r="N30" i="3"/>
  <c r="D30" i="3"/>
  <c r="AW29" i="3"/>
  <c r="AL29" i="3"/>
  <c r="N29" i="3"/>
  <c r="D29" i="3"/>
  <c r="N28" i="3"/>
  <c r="D28" i="3"/>
  <c r="A27" i="3"/>
  <c r="B25" i="3"/>
  <c r="A25" i="3"/>
  <c r="B24" i="3"/>
  <c r="A24" i="3"/>
  <c r="B23" i="3"/>
  <c r="A23" i="3"/>
  <c r="N21" i="3"/>
  <c r="N20" i="3"/>
  <c r="N19" i="3"/>
  <c r="N18" i="3"/>
  <c r="N17" i="3"/>
  <c r="N16" i="3"/>
  <c r="N15" i="3"/>
  <c r="C13" i="3"/>
  <c r="A13" i="3"/>
  <c r="BJ12" i="3"/>
  <c r="C12" i="3"/>
  <c r="A12" i="3"/>
  <c r="C11" i="3"/>
  <c r="A11" i="3"/>
  <c r="BJ10" i="3"/>
  <c r="C10" i="3"/>
  <c r="A10" i="3"/>
  <c r="BJ9" i="3"/>
  <c r="BJ7" i="3"/>
  <c r="BJ1" i="3"/>
  <c r="BJ2" i="3" s="1"/>
  <c r="N45" i="2"/>
  <c r="N32" i="2"/>
  <c r="BK20" i="2"/>
  <c r="BK19" i="2"/>
  <c r="BK18" i="2"/>
  <c r="N19" i="2"/>
  <c r="D28" i="2"/>
  <c r="D29" i="2"/>
  <c r="D30" i="2"/>
  <c r="D31" i="2"/>
  <c r="D32" i="2"/>
  <c r="D33" i="2"/>
  <c r="D27" i="2"/>
  <c r="N46" i="1"/>
  <c r="AW59" i="1"/>
  <c r="N33" i="1"/>
  <c r="AW44" i="1"/>
  <c r="N20" i="1"/>
  <c r="AW29" i="1"/>
  <c r="B51" i="1"/>
  <c r="A51" i="1"/>
  <c r="B50" i="1"/>
  <c r="B49" i="1"/>
  <c r="A49" i="1"/>
  <c r="A50" i="1"/>
  <c r="A37" i="1"/>
  <c r="A38" i="1"/>
  <c r="A36" i="1"/>
  <c r="B38" i="1"/>
  <c r="B37" i="1"/>
  <c r="B36" i="1"/>
  <c r="A24" i="1"/>
  <c r="A25" i="1"/>
  <c r="A23" i="1"/>
  <c r="B25" i="1"/>
  <c r="B24" i="1"/>
  <c r="B23" i="1"/>
  <c r="AL59" i="1"/>
  <c r="AL44" i="1"/>
  <c r="AL29" i="1"/>
  <c r="N18" i="2"/>
  <c r="N44" i="2"/>
  <c r="N31" i="2"/>
  <c r="D45" i="1"/>
  <c r="D46" i="1"/>
  <c r="D47" i="1"/>
  <c r="D43" i="1"/>
  <c r="D44" i="1"/>
  <c r="D42" i="1"/>
  <c r="D41" i="1"/>
  <c r="A48" i="1"/>
  <c r="A40" i="1"/>
  <c r="N47" i="1"/>
  <c r="N45" i="1"/>
  <c r="N44" i="1"/>
  <c r="N43" i="1"/>
  <c r="N42" i="1"/>
  <c r="N41" i="1"/>
  <c r="A27" i="1"/>
  <c r="A35" i="1"/>
  <c r="S69" i="2"/>
  <c r="Y69" i="2"/>
  <c r="AE69" i="2"/>
  <c r="S67" i="2"/>
  <c r="A49" i="2"/>
  <c r="A50" i="2"/>
  <c r="A48" i="2"/>
  <c r="B50" i="2"/>
  <c r="B49" i="2"/>
  <c r="B48" i="2"/>
  <c r="N46" i="2"/>
  <c r="N43" i="2"/>
  <c r="N42" i="2"/>
  <c r="N41" i="2"/>
  <c r="N40" i="2"/>
  <c r="A47" i="2"/>
  <c r="AL63" i="1"/>
  <c r="D41" i="2"/>
  <c r="D42" i="2"/>
  <c r="D43" i="2"/>
  <c r="D44" i="2"/>
  <c r="D45" i="2"/>
  <c r="D46" i="2"/>
  <c r="D40" i="2"/>
  <c r="N16" i="2"/>
  <c r="N29" i="2"/>
  <c r="N28" i="2"/>
  <c r="N27" i="2"/>
  <c r="A34" i="2"/>
  <c r="N33" i="2"/>
  <c r="N30" i="2"/>
  <c r="N20" i="2"/>
  <c r="N17" i="2"/>
  <c r="N15" i="2"/>
  <c r="N14" i="2"/>
  <c r="Y85" i="2"/>
  <c r="Y84" i="2"/>
  <c r="Y83" i="2"/>
  <c r="Y82" i="2"/>
  <c r="AE81" i="2"/>
  <c r="Y79" i="2"/>
  <c r="AE67" i="2"/>
  <c r="Y67" i="2"/>
  <c r="AE56" i="2"/>
  <c r="AE57" i="2"/>
  <c r="AE58" i="2"/>
  <c r="AE59" i="2"/>
  <c r="AE60" i="2"/>
  <c r="AE61" i="2"/>
  <c r="AE62" i="2"/>
  <c r="AE63" i="2"/>
  <c r="AE64" i="2"/>
  <c r="Y56" i="2"/>
  <c r="Y57" i="2"/>
  <c r="Y58" i="2"/>
  <c r="Y59" i="2"/>
  <c r="Y60" i="2"/>
  <c r="Y61" i="2"/>
  <c r="Y62" i="2"/>
  <c r="Y63" i="2"/>
  <c r="Y64" i="2"/>
  <c r="S56" i="2"/>
  <c r="S57" i="2"/>
  <c r="S58" i="2"/>
  <c r="S59" i="2"/>
  <c r="S60" i="2"/>
  <c r="S61" i="2"/>
  <c r="S62" i="2"/>
  <c r="S63" i="2"/>
  <c r="S64" i="2"/>
  <c r="S55" i="2"/>
  <c r="AE55" i="2"/>
  <c r="Y55" i="2"/>
  <c r="Y55" i="1"/>
  <c r="A36" i="2"/>
  <c r="A37" i="2"/>
  <c r="A35" i="2"/>
  <c r="B35" i="2"/>
  <c r="A26" i="2"/>
  <c r="A39" i="2" s="1"/>
  <c r="C9" i="2"/>
  <c r="B100" i="2"/>
  <c r="B37" i="2"/>
  <c r="B36" i="2"/>
  <c r="B24" i="2"/>
  <c r="A24" i="2"/>
  <c r="B23" i="2"/>
  <c r="A23" i="2"/>
  <c r="B22" i="2"/>
  <c r="A22" i="2"/>
  <c r="C12" i="2"/>
  <c r="A12" i="2"/>
  <c r="C11" i="2"/>
  <c r="A11" i="2"/>
  <c r="C10" i="2"/>
  <c r="A10" i="2"/>
  <c r="A9" i="2"/>
  <c r="BJ1" i="2"/>
  <c r="BJ7" i="1"/>
  <c r="N29" i="1"/>
  <c r="N28" i="1"/>
  <c r="D28" i="1"/>
  <c r="N16" i="1"/>
  <c r="N15" i="1"/>
  <c r="Y82" i="1"/>
  <c r="Y84" i="1"/>
  <c r="Y85" i="1"/>
  <c r="Y83" i="1"/>
  <c r="B84" i="1"/>
  <c r="B85" i="1"/>
  <c r="B83" i="1"/>
  <c r="AE81" i="1"/>
  <c r="B102" i="1"/>
  <c r="B101" i="1"/>
  <c r="Y79" i="1"/>
  <c r="AE67" i="1"/>
  <c r="Y67" i="1"/>
  <c r="S67" i="1"/>
  <c r="B67" i="1"/>
  <c r="AE56" i="1"/>
  <c r="AE57" i="1"/>
  <c r="AE58" i="1"/>
  <c r="AE59" i="1"/>
  <c r="AE60" i="1"/>
  <c r="AE61" i="1"/>
  <c r="AE62" i="1"/>
  <c r="AE63" i="1"/>
  <c r="AE64" i="1"/>
  <c r="AE55" i="1"/>
  <c r="Y56" i="1"/>
  <c r="Y57" i="1"/>
  <c r="Y58" i="1"/>
  <c r="Y59" i="1"/>
  <c r="Y60" i="1"/>
  <c r="Y61" i="1"/>
  <c r="Y62" i="1"/>
  <c r="Y63" i="1"/>
  <c r="Y64" i="1"/>
  <c r="S56" i="1"/>
  <c r="S57" i="1"/>
  <c r="S58" i="1"/>
  <c r="S59" i="1"/>
  <c r="S60" i="1"/>
  <c r="S61" i="1"/>
  <c r="S62" i="1"/>
  <c r="S63" i="1"/>
  <c r="S64" i="1"/>
  <c r="S55" i="1"/>
  <c r="B56" i="1"/>
  <c r="B57" i="1"/>
  <c r="B58" i="1"/>
  <c r="B59" i="1"/>
  <c r="B60" i="1"/>
  <c r="B61" i="1"/>
  <c r="B62" i="1"/>
  <c r="B63" i="1"/>
  <c r="B64" i="1"/>
  <c r="B55" i="1"/>
  <c r="D30" i="1"/>
  <c r="D31" i="1"/>
  <c r="D32" i="1"/>
  <c r="D33" i="1"/>
  <c r="D34" i="1"/>
  <c r="D29" i="1"/>
  <c r="N34" i="1"/>
  <c r="N32" i="1"/>
  <c r="N31" i="1"/>
  <c r="N30" i="1"/>
  <c r="N21" i="1"/>
  <c r="N19" i="1"/>
  <c r="N18" i="1"/>
  <c r="N17" i="1"/>
  <c r="A13" i="1"/>
  <c r="A12" i="1"/>
  <c r="A11" i="1"/>
  <c r="A10" i="1"/>
  <c r="C11" i="1"/>
  <c r="C12" i="1"/>
  <c r="C13" i="1"/>
  <c r="C10" i="1"/>
  <c r="BJ1" i="1"/>
  <c r="BJ2" i="1" s="1"/>
  <c r="BE68" i="1" s="1"/>
  <c r="BJ12" i="1"/>
  <c r="BJ9" i="1" s="1"/>
  <c r="BJ10" i="1" s="1"/>
  <c r="BK26" i="1" l="1"/>
  <c r="BK25" i="1"/>
  <c r="BK24" i="1"/>
  <c r="BK23" i="1"/>
  <c r="BJ27" i="1" s="1"/>
  <c r="A6" i="1" s="1"/>
  <c r="Y86" i="3"/>
  <c r="Y87" i="3" s="1"/>
  <c r="Y65" i="3"/>
  <c r="Y70" i="3" s="1"/>
  <c r="Y71" i="3" s="1"/>
  <c r="Y72" i="3" s="1"/>
  <c r="S65" i="3"/>
  <c r="S70" i="3" s="1"/>
  <c r="S71" i="3" s="1"/>
  <c r="S72" i="3" s="1"/>
  <c r="AE65" i="3"/>
  <c r="AE70" i="3" s="1"/>
  <c r="AE71" i="3" s="1"/>
  <c r="AE72" i="3" s="1"/>
  <c r="AL89" i="3"/>
  <c r="BE68" i="3"/>
  <c r="S53" i="3"/>
  <c r="Y54" i="3"/>
  <c r="AL91" i="3"/>
  <c r="B81" i="3"/>
  <c r="S54" i="3"/>
  <c r="BE87" i="3"/>
  <c r="B79" i="3"/>
  <c r="BA68" i="3"/>
  <c r="AE54" i="3"/>
  <c r="AL100" i="3"/>
  <c r="BA87" i="3"/>
  <c r="AW68" i="3"/>
  <c r="AW87" i="3"/>
  <c r="A6" i="3"/>
  <c r="Y77" i="3"/>
  <c r="BJ19" i="3"/>
  <c r="B86" i="3" s="1"/>
  <c r="Y86" i="1"/>
  <c r="Y87" i="1" s="1"/>
  <c r="Y86" i="2"/>
  <c r="Y87" i="2" s="1"/>
  <c r="AE65" i="2"/>
  <c r="S65" i="2"/>
  <c r="Y77" i="2"/>
  <c r="BJ2" i="2"/>
  <c r="B79" i="1"/>
  <c r="AL100" i="1"/>
  <c r="B81" i="1"/>
  <c r="AL89" i="1"/>
  <c r="Y77" i="1"/>
  <c r="AL91" i="1"/>
  <c r="BJ19" i="1"/>
  <c r="B86" i="1" s="1"/>
  <c r="BA87" i="1"/>
  <c r="BE87" i="1"/>
  <c r="AW87" i="1"/>
  <c r="AE65" i="1"/>
  <c r="Y65" i="1"/>
  <c r="S65" i="1"/>
  <c r="BA68" i="1"/>
  <c r="AW68" i="1"/>
  <c r="AE54" i="1"/>
  <c r="S53" i="1"/>
  <c r="S54" i="1"/>
  <c r="Y54" i="1"/>
  <c r="Y65" i="2" s="1"/>
  <c r="BK9" i="2" l="1"/>
  <c r="BK8" i="2"/>
  <c r="BK6" i="2"/>
  <c r="BK7" i="2"/>
  <c r="AE70" i="1"/>
  <c r="AE70" i="2" s="1"/>
  <c r="Y70" i="1"/>
  <c r="Y70" i="2" s="1"/>
  <c r="S70" i="1"/>
  <c r="S70" i="2" s="1"/>
  <c r="B81" i="2"/>
  <c r="AE54" i="2"/>
  <c r="B79" i="2"/>
  <c r="S54" i="2"/>
  <c r="Y54" i="2"/>
  <c r="S53" i="2"/>
  <c r="BK2" i="2" l="1"/>
  <c r="BK5" i="2"/>
  <c r="BK3" i="2"/>
  <c r="A5" i="2" s="1"/>
  <c r="BK4" i="2"/>
  <c r="S71" i="1"/>
  <c r="AE71" i="1"/>
  <c r="Y71" i="1"/>
  <c r="AE72" i="1" l="1"/>
  <c r="AE72" i="2" s="1"/>
  <c r="AE71" i="2"/>
  <c r="Y72" i="1"/>
  <c r="Y72" i="2" s="1"/>
  <c r="Y71" i="2"/>
  <c r="S72" i="1"/>
  <c r="S72" i="2" s="1"/>
  <c r="S71" i="2"/>
</calcChain>
</file>

<file path=xl/sharedStrings.xml><?xml version="1.0" encoding="utf-8"?>
<sst xmlns="http://schemas.openxmlformats.org/spreadsheetml/2006/main" count="417" uniqueCount="183">
  <si>
    <t>FUNDS FORMATION PROCESS</t>
    <phoneticPr fontId="1"/>
  </si>
  <si>
    <t>TO :</t>
    <phoneticPr fontId="1"/>
  </si>
  <si>
    <t>TOKYO REGIONAL IMMIGRATION BUREAU</t>
    <phoneticPr fontId="1"/>
  </si>
  <si>
    <t>SHINWA FOREIGN LANGUAGE ACADEMY</t>
    <phoneticPr fontId="1"/>
  </si>
  <si>
    <t>APPLICANT NAME</t>
    <phoneticPr fontId="1"/>
  </si>
  <si>
    <t>SPONSOR NAME</t>
    <phoneticPr fontId="1"/>
  </si>
  <si>
    <t>RELATIONSHIP</t>
    <phoneticPr fontId="1"/>
  </si>
  <si>
    <t xml:space="preserve">I, </t>
    <phoneticPr fontId="1"/>
  </si>
  <si>
    <t>, will be sponsoring my</t>
    <phoneticPr fontId="1"/>
  </si>
  <si>
    <t>APPLICANT GENDER</t>
    <phoneticPr fontId="1"/>
  </si>
  <si>
    <t>MALE</t>
  </si>
  <si>
    <t>ENTRANCE</t>
    <phoneticPr fontId="1"/>
  </si>
  <si>
    <t xml:space="preserve"> for the application at Shinwa Foreign Language Academy, for the </t>
    <phoneticPr fontId="1"/>
  </si>
  <si>
    <t>SOURCE OF INCOME:</t>
    <phoneticPr fontId="1"/>
  </si>
  <si>
    <t>INCOME 1</t>
    <phoneticPr fontId="1"/>
  </si>
  <si>
    <t>INCOME 2</t>
  </si>
  <si>
    <t>INCOME 3</t>
  </si>
  <si>
    <t>INCOME 4</t>
  </si>
  <si>
    <t>INCOME 5</t>
  </si>
  <si>
    <t>INCOME 6</t>
  </si>
  <si>
    <t>SOURCE OF INCOME</t>
    <phoneticPr fontId="1"/>
  </si>
  <si>
    <t>APPLICANT &amp; SPONSOR DETAILS</t>
    <phoneticPr fontId="1"/>
  </si>
  <si>
    <t>ACCOUNT NAME</t>
    <phoneticPr fontId="1"/>
  </si>
  <si>
    <t>ACCOUNT NUMBER</t>
    <phoneticPr fontId="1"/>
  </si>
  <si>
    <t>ACCOUNT CREATION DATE</t>
    <phoneticPr fontId="1"/>
  </si>
  <si>
    <t>BANK ADDRESS</t>
    <phoneticPr fontId="1"/>
  </si>
  <si>
    <t>Add all details and please ensure these details are on the bank balance certificate.
If they are not on the certificate, it will need to be re-issued.</t>
    <phoneticPr fontId="1"/>
  </si>
  <si>
    <t>Please detail finances that will be used to pay for tuition fees and living expenses</t>
    <phoneticPr fontId="1"/>
  </si>
  <si>
    <t>ACCOUNT BALANCE</t>
    <phoneticPr fontId="1"/>
  </si>
  <si>
    <t>CURRENCY</t>
    <phoneticPr fontId="1"/>
  </si>
  <si>
    <t>ACCOUNT TYPE</t>
    <phoneticPr fontId="1"/>
  </si>
  <si>
    <t>Y</t>
    <phoneticPr fontId="1"/>
  </si>
  <si>
    <t>M</t>
    <phoneticPr fontId="1"/>
  </si>
  <si>
    <t>D</t>
    <phoneticPr fontId="1"/>
  </si>
  <si>
    <t>BANK ACCOUNT INFORMATION:</t>
    <phoneticPr fontId="1"/>
  </si>
  <si>
    <t>DATE ACCOUNT OPENED</t>
    <phoneticPr fontId="1"/>
  </si>
  <si>
    <t>TYPE OF ACCOUNT</t>
    <phoneticPr fontId="1"/>
  </si>
  <si>
    <t>CURRENT BALANCE</t>
    <phoneticPr fontId="1"/>
  </si>
  <si>
    <t>Current Account</t>
    <phoneticPr fontId="1"/>
  </si>
  <si>
    <t>Savings Account</t>
    <phoneticPr fontId="1"/>
  </si>
  <si>
    <t>Checking Account</t>
    <phoneticPr fontId="1"/>
  </si>
  <si>
    <t>Certificates of Deposit (CDs)</t>
    <phoneticPr fontId="1"/>
  </si>
  <si>
    <t>Retirement Account</t>
    <phoneticPr fontId="1"/>
  </si>
  <si>
    <t>This account is used for multiple pruposes as detailed:</t>
    <phoneticPr fontId="1"/>
  </si>
  <si>
    <t>ACCOUNT USE 1</t>
    <phoneticPr fontId="1"/>
  </si>
  <si>
    <t>ACCOUNT USE 2</t>
  </si>
  <si>
    <t>ACCOUNT USE 3</t>
  </si>
  <si>
    <t></t>
    <phoneticPr fontId="1"/>
  </si>
  <si>
    <t>BANK ACCOUNT 2</t>
    <phoneticPr fontId="1"/>
  </si>
  <si>
    <t>If not used, please leave blank</t>
    <phoneticPr fontId="1"/>
  </si>
  <si>
    <t>Below are the exepnses incurred and income based on submitted documents for the past 3 years</t>
    <phoneticPr fontId="1"/>
  </si>
  <si>
    <t>FINANCIAL INFORMATION</t>
    <phoneticPr fontId="1"/>
  </si>
  <si>
    <t>Please complete accurately
Mistakes made will result in a failed application</t>
    <phoneticPr fontId="1"/>
  </si>
  <si>
    <t>PARTICULARS</t>
    <phoneticPr fontId="1"/>
  </si>
  <si>
    <t>Utilities (electric, water, phone etc)</t>
    <phoneticPr fontId="1"/>
  </si>
  <si>
    <t>Food Expense</t>
    <phoneticPr fontId="1"/>
  </si>
  <si>
    <t>Leisure Expense</t>
    <phoneticPr fontId="1"/>
  </si>
  <si>
    <t>School Expense</t>
    <phoneticPr fontId="1"/>
  </si>
  <si>
    <t>Vehicle / Transport Expense</t>
    <phoneticPr fontId="1"/>
  </si>
  <si>
    <t>Health / Life Insurance</t>
    <phoneticPr fontId="1"/>
  </si>
  <si>
    <t>Medical Expense</t>
    <phoneticPr fontId="1"/>
  </si>
  <si>
    <t>Bank Charges</t>
    <phoneticPr fontId="1"/>
  </si>
  <si>
    <t>Rent / Mortgage Expense</t>
    <phoneticPr fontId="1"/>
  </si>
  <si>
    <t>Information</t>
    <phoneticPr fontId="1"/>
  </si>
  <si>
    <t>TOTAL EXPENSES</t>
    <phoneticPr fontId="1"/>
  </si>
  <si>
    <t>INCOME INFORMATION</t>
    <phoneticPr fontId="1"/>
  </si>
  <si>
    <t>Income Certificates</t>
    <phoneticPr fontId="1"/>
  </si>
  <si>
    <t>Income Tax Reports</t>
  </si>
  <si>
    <t>Income Tax Reports</t>
    <phoneticPr fontId="1"/>
  </si>
  <si>
    <t>Less : TOTAL EXPENSE</t>
    <phoneticPr fontId="1"/>
  </si>
  <si>
    <t>Savings</t>
    <phoneticPr fontId="1"/>
  </si>
  <si>
    <t>Total Savings per year, rounded off</t>
    <phoneticPr fontId="1"/>
  </si>
  <si>
    <t>Other / Uncontrolled Expense</t>
    <phoneticPr fontId="1"/>
  </si>
  <si>
    <t>INCOME</t>
    <phoneticPr fontId="1"/>
  </si>
  <si>
    <t>EXPENSE</t>
    <phoneticPr fontId="1"/>
  </si>
  <si>
    <t xml:space="preserve">Proof of Income </t>
    <phoneticPr fontId="1"/>
  </si>
  <si>
    <t>Mistakes made will result in a failed application
Only enter income after tax deductions</t>
    <phoneticPr fontId="1"/>
  </si>
  <si>
    <t>Annual Income
(After Tax)</t>
    <phoneticPr fontId="1"/>
  </si>
  <si>
    <t>Father</t>
    <phoneticPr fontId="1"/>
  </si>
  <si>
    <t>Mother</t>
    <phoneticPr fontId="1"/>
  </si>
  <si>
    <t>Myself</t>
    <phoneticPr fontId="1"/>
  </si>
  <si>
    <t>I hereby declare that all the information written above to be true and correct based on the contents of my bank statements / passbook.</t>
    <phoneticPr fontId="1"/>
  </si>
  <si>
    <t>Fill in all expenses for the current year</t>
    <phoneticPr fontId="1"/>
  </si>
  <si>
    <t>ADDITIONAL INCOME</t>
    <phoneticPr fontId="1"/>
  </si>
  <si>
    <t>Interest from Investments</t>
    <phoneticPr fontId="1"/>
  </si>
  <si>
    <t>Inheritence / Gifts</t>
    <phoneticPr fontId="1"/>
  </si>
  <si>
    <t>Other</t>
    <phoneticPr fontId="1"/>
  </si>
  <si>
    <t>TOTAL SAVINGS DEPOSITS</t>
    <phoneticPr fontId="1"/>
  </si>
  <si>
    <t>Expense Summary</t>
    <phoneticPr fontId="1"/>
  </si>
  <si>
    <t>Total Deposit (Summary) Additional Deposits</t>
    <phoneticPr fontId="1"/>
  </si>
  <si>
    <t>Fill in any additional income &amp; deposits</t>
    <phoneticPr fontId="1"/>
  </si>
  <si>
    <t>BANK NAME</t>
    <phoneticPr fontId="1"/>
  </si>
  <si>
    <t>BANK ACCOUNT 1</t>
    <phoneticPr fontId="1"/>
  </si>
  <si>
    <t>東京出入国在留管理局</t>
    <phoneticPr fontId="1"/>
  </si>
  <si>
    <t xml:space="preserve">資金形成過程説明書	</t>
    <phoneticPr fontId="1"/>
  </si>
  <si>
    <t xml:space="preserve">宛名: </t>
    <phoneticPr fontId="1"/>
  </si>
  <si>
    <t>January</t>
    <phoneticPr fontId="1"/>
  </si>
  <si>
    <t>April</t>
    <phoneticPr fontId="1"/>
  </si>
  <si>
    <t>July</t>
    <phoneticPr fontId="1"/>
  </si>
  <si>
    <t>October</t>
    <phoneticPr fontId="1"/>
  </si>
  <si>
    <t>収入源：</t>
    <phoneticPr fontId="1"/>
  </si>
  <si>
    <t>銀行口座情報：</t>
    <phoneticPr fontId="1"/>
  </si>
  <si>
    <t>銀行名</t>
    <rPh sb="0" eb="3">
      <t>ギンコウメイ</t>
    </rPh>
    <phoneticPr fontId="1"/>
  </si>
  <si>
    <t>口座名</t>
    <phoneticPr fontId="1"/>
  </si>
  <si>
    <t>口座番号</t>
    <rPh sb="0" eb="2">
      <t>コウザ</t>
    </rPh>
    <rPh sb="2" eb="4">
      <t>バンゴウ</t>
    </rPh>
    <phoneticPr fontId="1"/>
  </si>
  <si>
    <t>銀行残高</t>
    <rPh sb="0" eb="2">
      <t>ギンコウ</t>
    </rPh>
    <rPh sb="2" eb="4">
      <t>ザンダカ</t>
    </rPh>
    <phoneticPr fontId="1"/>
  </si>
  <si>
    <t>銀行住所</t>
    <rPh sb="0" eb="2">
      <t>ギンコウ</t>
    </rPh>
    <rPh sb="2" eb="4">
      <t>ジュウショ</t>
    </rPh>
    <phoneticPr fontId="1"/>
  </si>
  <si>
    <t>口座開設日</t>
    <phoneticPr fontId="1"/>
  </si>
  <si>
    <t>口座の種類</t>
    <phoneticPr fontId="1"/>
  </si>
  <si>
    <t>普通預金口座</t>
    <phoneticPr fontId="1"/>
  </si>
  <si>
    <t>この銀行口座は、複数の目的で使用しています。</t>
    <phoneticPr fontId="1"/>
  </si>
  <si>
    <r>
      <rPr>
        <sz val="11"/>
        <color theme="1"/>
        <rFont val="ＭＳ Ｐゴシック"/>
        <family val="2"/>
        <charset val="128"/>
      </rPr>
      <t>以下は、過去</t>
    </r>
    <r>
      <rPr>
        <sz val="11"/>
        <color theme="1"/>
        <rFont val="Calibri"/>
        <family val="2"/>
      </rPr>
      <t>3</t>
    </r>
    <r>
      <rPr>
        <sz val="11"/>
        <color theme="1"/>
        <rFont val="ＭＳ Ｐゴシック"/>
        <family val="2"/>
        <charset val="128"/>
      </rPr>
      <t>年間の経費と収入です。</t>
    </r>
    <phoneticPr fontId="1"/>
  </si>
  <si>
    <t>概　要</t>
    <phoneticPr fontId="1"/>
  </si>
  <si>
    <t>光熱費</t>
    <phoneticPr fontId="1"/>
  </si>
  <si>
    <t>食費</t>
    <phoneticPr fontId="1"/>
  </si>
  <si>
    <t>余暇費</t>
    <phoneticPr fontId="1"/>
  </si>
  <si>
    <t>授業料</t>
    <phoneticPr fontId="1"/>
  </si>
  <si>
    <t>家賃・住宅ローン</t>
    <rPh sb="0" eb="2">
      <t>ヤチン</t>
    </rPh>
    <phoneticPr fontId="1"/>
  </si>
  <si>
    <t>その他の月次収益</t>
    <phoneticPr fontId="1"/>
  </si>
  <si>
    <t>銀行手数料</t>
    <phoneticPr fontId="1"/>
  </si>
  <si>
    <t>医療費</t>
    <phoneticPr fontId="1"/>
  </si>
  <si>
    <t>車両・通勤費</t>
    <phoneticPr fontId="1"/>
  </si>
  <si>
    <t>健康保険・生命保険</t>
    <phoneticPr fontId="1"/>
  </si>
  <si>
    <t>支出合計</t>
    <phoneticPr fontId="1"/>
  </si>
  <si>
    <r>
      <t>3</t>
    </r>
    <r>
      <rPr>
        <sz val="11"/>
        <color theme="1"/>
        <rFont val="ＭＳ Ｐゴシック"/>
        <family val="2"/>
        <charset val="128"/>
      </rPr>
      <t>年分の収入</t>
    </r>
    <phoneticPr fontId="1"/>
  </si>
  <si>
    <t>差引：総支出</t>
    <phoneticPr fontId="1"/>
  </si>
  <si>
    <t>貯蓄</t>
    <phoneticPr fontId="1"/>
  </si>
  <si>
    <t>年間の総節約額（四捨五入）</t>
    <phoneticPr fontId="1"/>
  </si>
  <si>
    <t>概要</t>
    <phoneticPr fontId="1"/>
  </si>
  <si>
    <t>収入</t>
    <phoneticPr fontId="1"/>
  </si>
  <si>
    <t>支出</t>
    <phoneticPr fontId="1"/>
  </si>
  <si>
    <r>
      <rPr>
        <b/>
        <sz val="11"/>
        <color theme="1"/>
        <rFont val="ＭＳ Ｐゴシック"/>
        <family val="2"/>
        <charset val="128"/>
      </rPr>
      <t>総預金</t>
    </r>
    <r>
      <rPr>
        <b/>
        <sz val="11"/>
        <color theme="1"/>
        <rFont val="Calibri"/>
        <family val="2"/>
      </rPr>
      <t xml:space="preserve"> </t>
    </r>
    <r>
      <rPr>
        <b/>
        <sz val="11"/>
        <color theme="1"/>
        <rFont val="ＭＳ Ｐゴシック"/>
        <family val="2"/>
        <charset val="128"/>
      </rPr>
      <t>（要約）追加預金</t>
    </r>
    <r>
      <rPr>
        <b/>
        <sz val="11"/>
        <color theme="1"/>
        <rFont val="Calibri"/>
        <family val="2"/>
      </rPr>
      <t>:</t>
    </r>
    <phoneticPr fontId="1"/>
  </si>
  <si>
    <t>投資資金からの利息</t>
    <phoneticPr fontId="1"/>
  </si>
  <si>
    <t>相続財産</t>
    <phoneticPr fontId="1"/>
  </si>
  <si>
    <t>その他</t>
    <rPh sb="2" eb="3">
      <t>タ</t>
    </rPh>
    <phoneticPr fontId="1"/>
  </si>
  <si>
    <t>私は、上記の情報がすべて真実であり、私の通帳の内容に基づいて正確であることをここに宣言します。</t>
    <phoneticPr fontId="1"/>
  </si>
  <si>
    <t>総貯蓄</t>
    <phoneticPr fontId="1"/>
  </si>
  <si>
    <t>（経費支弁者）</t>
    <rPh sb="1" eb="6">
      <t>ケイヒシベンシャ</t>
    </rPh>
    <phoneticPr fontId="1"/>
  </si>
  <si>
    <t>当座預金口座</t>
    <phoneticPr fontId="1"/>
  </si>
  <si>
    <t>退職金口座</t>
    <phoneticPr fontId="1"/>
  </si>
  <si>
    <t>譲渡性預金。</t>
    <phoneticPr fontId="1"/>
  </si>
  <si>
    <t>Financial Support</t>
    <phoneticPr fontId="1"/>
  </si>
  <si>
    <t>BANK ACCOUNT 3</t>
    <phoneticPr fontId="1"/>
  </si>
  <si>
    <t>BANK ACCOUNT 3</t>
  </si>
  <si>
    <t>ACCOUNT USE 2</t>
    <phoneticPr fontId="1"/>
  </si>
  <si>
    <t>ACCOUNT USE 3</t>
    <phoneticPr fontId="1"/>
  </si>
  <si>
    <r>
      <rPr>
        <sz val="10"/>
        <color theme="1"/>
        <rFont val="游ゴシック"/>
        <family val="2"/>
        <charset val="128"/>
      </rPr>
      <t>貯蓄</t>
    </r>
    <r>
      <rPr>
        <sz val="10"/>
        <color theme="1"/>
        <rFont val="Calibri"/>
        <family val="2"/>
      </rPr>
      <t xml:space="preserve"> ==&gt; </t>
    </r>
    <r>
      <rPr>
        <sz val="10"/>
        <color theme="1"/>
        <rFont val="游ゴシック"/>
        <family val="2"/>
        <charset val="128"/>
      </rPr>
      <t>給与の約50</t>
    </r>
    <phoneticPr fontId="1"/>
  </si>
  <si>
    <t>授業料支払い用に作成した口座</t>
    <phoneticPr fontId="1"/>
  </si>
  <si>
    <r>
      <rPr>
        <sz val="10"/>
        <color theme="1"/>
        <rFont val="游ゴシック"/>
        <family val="2"/>
        <charset val="128"/>
      </rPr>
      <t>給与</t>
    </r>
    <r>
      <rPr>
        <sz val="10"/>
        <color theme="1"/>
        <rFont val="Calibri"/>
        <family val="2"/>
      </rPr>
      <t xml:space="preserve"> - </t>
    </r>
    <r>
      <rPr>
        <sz val="10"/>
        <color theme="1"/>
        <rFont val="游ゴシック"/>
        <family val="2"/>
        <charset val="128"/>
      </rPr>
      <t>会社員</t>
    </r>
    <phoneticPr fontId="1"/>
  </si>
  <si>
    <t>両親からの経済的支援</t>
    <phoneticPr fontId="1"/>
  </si>
  <si>
    <t>銀行口座の貯金</t>
    <phoneticPr fontId="1"/>
  </si>
  <si>
    <t>財政支援</t>
    <phoneticPr fontId="1"/>
  </si>
  <si>
    <t>Father</t>
  </si>
  <si>
    <t>JANUARY</t>
  </si>
  <si>
    <t>USD</t>
    <phoneticPr fontId="1"/>
  </si>
  <si>
    <t>Savings Account</t>
  </si>
  <si>
    <t>=</t>
    <phoneticPr fontId="1"/>
  </si>
  <si>
    <t>JPY</t>
    <phoneticPr fontId="1"/>
  </si>
  <si>
    <t>BANK 1 CONVERSION</t>
    <phoneticPr fontId="1"/>
  </si>
  <si>
    <t>BANK 2 CONVERSION</t>
  </si>
  <si>
    <t>BANK 3 CONVERSION</t>
  </si>
  <si>
    <t>Savings Deposits</t>
    <phoneticPr fontId="1"/>
  </si>
  <si>
    <t>Paying Utility Bills</t>
    <phoneticPr fontId="1"/>
  </si>
  <si>
    <t>Salary from working at Microsoft</t>
    <phoneticPr fontId="1"/>
  </si>
  <si>
    <t>Sales of items online</t>
    <phoneticPr fontId="1"/>
  </si>
  <si>
    <t>PHILIP ANDREW SMITH</t>
    <phoneticPr fontId="1"/>
  </si>
  <si>
    <t>MICHAEL PETER SMITH</t>
    <phoneticPr fontId="1"/>
  </si>
  <si>
    <t>BANK OF AMERICA</t>
    <phoneticPr fontId="1"/>
  </si>
  <si>
    <t>4518754126952</t>
    <phoneticPr fontId="1"/>
  </si>
  <si>
    <t>144 WEST STREET, CHICACO ILLINOIS</t>
    <phoneticPr fontId="1"/>
  </si>
  <si>
    <t>BANK OF MERRILL LYNCH</t>
    <phoneticPr fontId="1"/>
  </si>
  <si>
    <t>84654644864684</t>
    <phoneticPr fontId="1"/>
  </si>
  <si>
    <t>Current Account</t>
  </si>
  <si>
    <t>192 ADDISON BVD, CHICAGO ILLINOIS</t>
    <phoneticPr fontId="1"/>
  </si>
  <si>
    <t>Salary Payments</t>
    <phoneticPr fontId="1"/>
  </si>
  <si>
    <t>Mortgage &amp; Utility Bill Payments</t>
    <phoneticPr fontId="1"/>
  </si>
  <si>
    <t>General Use (Shopping etc.)</t>
    <phoneticPr fontId="1"/>
  </si>
  <si>
    <t>Shinwa Foreign Language Academy</t>
    <phoneticPr fontId="1"/>
  </si>
  <si>
    <t>Tokyo Johoku Japanese Language School</t>
    <phoneticPr fontId="1"/>
  </si>
  <si>
    <t>TOKYO JOHOKU JAPANESE LANGUAGE SCHOOL</t>
  </si>
  <si>
    <t>進和外語アカデミー</t>
    <rPh sb="0" eb="4">
      <t>シンワガイゴ</t>
    </rPh>
    <phoneticPr fontId="1"/>
  </si>
  <si>
    <t>東京城北日本語学院</t>
    <rPh sb="0" eb="9">
      <t>トウキョウジョウホクニホンゴガクイン</t>
    </rPh>
    <phoneticPr fontId="1"/>
  </si>
  <si>
    <t>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</si>
</sst>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00_);[Red]\(#,##0.00\)"/>
    <numFmt numFmtId="178" formatCode="0_ "/>
    <numFmt numFmtId="179" formatCode="#,##0.00_ "/>
    <numFmt numFmtId="180" formatCode="&quot;- &quot;#,##0.00_ "/>
  </numFmts>
  <fonts count="26" x14ac:knownFonts="1">
    <font>
      <sz val="11"/>
      <color theme="1"/>
      <name val="游ゴシック"/>
      <family val="2"/>
      <charset val="128"/>
      <scheme val="minor"/>
    </font>
    <font>
      <sz val="6"/>
      <name val="游ゴシック"/>
      <family val="2"/>
      <charset val="128"/>
      <scheme val="minor"/>
    </font>
    <font>
      <sz val="11"/>
      <color theme="1"/>
      <name val="Calibri"/>
      <family val="2"/>
    </font>
    <font>
      <sz val="12"/>
      <color theme="1"/>
      <name val="Calibri"/>
      <family val="2"/>
    </font>
    <font>
      <b/>
      <sz val="14"/>
      <color theme="1"/>
      <name val="Calibri"/>
      <family val="2"/>
    </font>
    <font>
      <sz val="10"/>
      <color theme="1"/>
      <name val="Calibri"/>
      <family val="2"/>
    </font>
    <font>
      <b/>
      <sz val="11"/>
      <color theme="1"/>
      <name val="Calibri"/>
      <family val="2"/>
    </font>
    <font>
      <sz val="14"/>
      <color theme="4"/>
      <name val="Wingdings 2"/>
      <family val="1"/>
      <charset val="2"/>
    </font>
    <font>
      <i/>
      <sz val="10"/>
      <color theme="1"/>
      <name val="Calibri"/>
      <family val="2"/>
    </font>
    <font>
      <sz val="11"/>
      <color rgb="FF202124"/>
      <name val="Calibri"/>
      <family val="2"/>
    </font>
    <font>
      <sz val="14"/>
      <color theme="1"/>
      <name val="Wingdings 2"/>
      <family val="1"/>
      <charset val="2"/>
    </font>
    <font>
      <sz val="9"/>
      <color theme="1"/>
      <name val="Calibri"/>
      <family val="2"/>
    </font>
    <font>
      <i/>
      <sz val="11"/>
      <color theme="1"/>
      <name val="Calibri"/>
      <family val="2"/>
    </font>
    <font>
      <b/>
      <sz val="12"/>
      <color theme="1"/>
      <name val="Calibri"/>
      <family val="2"/>
    </font>
    <font>
      <sz val="11"/>
      <color theme="1"/>
      <name val="ＭＳ Ｐゴシック"/>
      <family val="3"/>
      <charset val="128"/>
    </font>
    <font>
      <b/>
      <sz val="14"/>
      <color theme="1"/>
      <name val="ＭＳ Ｐゴシック"/>
      <family val="3"/>
      <charset val="128"/>
    </font>
    <font>
      <sz val="11"/>
      <color theme="1"/>
      <name val="ＭＳ Ｐゴシック"/>
      <family val="2"/>
      <charset val="128"/>
    </font>
    <font>
      <b/>
      <sz val="11"/>
      <color theme="1"/>
      <name val="ＭＳ Ｐゴシック"/>
      <family val="2"/>
      <charset val="128"/>
    </font>
    <font>
      <sz val="11"/>
      <color theme="1"/>
      <name val="Calibri"/>
      <family val="2"/>
      <charset val="128"/>
    </font>
    <font>
      <b/>
      <sz val="11"/>
      <color theme="1"/>
      <name val="Calibri"/>
      <family val="2"/>
      <charset val="128"/>
    </font>
    <font>
      <b/>
      <sz val="12"/>
      <color theme="1"/>
      <name val="ＭＳ Ｐゴシック"/>
      <family val="2"/>
      <charset val="128"/>
    </font>
    <font>
      <i/>
      <sz val="11"/>
      <color theme="1"/>
      <name val="ＭＳ Ｐゴシック"/>
      <family val="2"/>
      <charset val="128"/>
    </font>
    <font>
      <sz val="10"/>
      <color theme="1"/>
      <name val="游ゴシック"/>
      <family val="2"/>
      <charset val="128"/>
    </font>
    <font>
      <sz val="10"/>
      <color theme="1"/>
      <name val="Calibri"/>
      <family val="2"/>
      <charset val="128"/>
    </font>
    <font>
      <sz val="10"/>
      <color theme="1"/>
      <name val="ＭＳ Ｐゴシック"/>
      <family val="2"/>
      <charset val="128"/>
    </font>
    <font>
      <i/>
      <sz val="9"/>
      <color theme="1"/>
      <name val="Calibri"/>
      <family val="2"/>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1">
    <xf numFmtId="0" fontId="0" fillId="0" borderId="0">
      <alignment vertical="center"/>
    </xf>
  </cellStyleXfs>
  <cellXfs count="353">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2" fillId="0" borderId="0" xfId="0" applyFont="1" applyAlignment="1">
      <alignment vertical="center"/>
    </xf>
    <xf numFmtId="0" fontId="9" fillId="0" borderId="0" xfId="0" applyFont="1" applyAlignment="1">
      <alignment horizontal="left" vertical="center" wrapText="1"/>
    </xf>
    <xf numFmtId="0" fontId="2" fillId="7" borderId="19" xfId="0" applyFont="1" applyFill="1" applyBorder="1">
      <alignment vertical="center"/>
    </xf>
    <xf numFmtId="179" fontId="2" fillId="0" borderId="0" xfId="0" applyNumberFormat="1" applyFont="1">
      <alignment vertical="center"/>
    </xf>
    <xf numFmtId="0" fontId="2" fillId="7" borderId="4" xfId="0" applyFont="1" applyFill="1" applyBorder="1" applyAlignment="1">
      <alignment vertical="center"/>
    </xf>
    <xf numFmtId="0" fontId="2" fillId="4" borderId="0" xfId="0" applyFont="1" applyFill="1">
      <alignment vertical="center"/>
    </xf>
    <xf numFmtId="0" fontId="2" fillId="4" borderId="41" xfId="0" applyFont="1" applyFill="1" applyBorder="1">
      <alignment vertical="center"/>
    </xf>
    <xf numFmtId="0" fontId="2" fillId="4" borderId="31" xfId="0" applyFont="1" applyFill="1" applyBorder="1">
      <alignment vertical="center"/>
    </xf>
    <xf numFmtId="0" fontId="2" fillId="4" borderId="43" xfId="0" applyFont="1" applyFill="1" applyBorder="1" applyAlignment="1">
      <alignment vertical="center"/>
    </xf>
    <xf numFmtId="0" fontId="2" fillId="4" borderId="4" xfId="0" applyFont="1" applyFill="1" applyBorder="1" applyAlignment="1">
      <alignment vertical="center"/>
    </xf>
    <xf numFmtId="0" fontId="10" fillId="4" borderId="0" xfId="0" applyFont="1" applyFill="1" applyAlignment="1">
      <alignment horizontal="center" vertical="center"/>
    </xf>
    <xf numFmtId="0" fontId="10" fillId="4" borderId="31"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1" xfId="0" applyFont="1" applyFill="1" applyBorder="1" applyAlignment="1">
      <alignment horizontal="center" vertical="center"/>
    </xf>
    <xf numFmtId="0" fontId="2" fillId="4" borderId="19" xfId="0" applyFont="1" applyFill="1" applyBorder="1">
      <alignment vertical="center"/>
    </xf>
    <xf numFmtId="0" fontId="7" fillId="4" borderId="0" xfId="0" applyFont="1" applyFill="1" applyAlignment="1">
      <alignment horizontal="center" vertical="center"/>
    </xf>
    <xf numFmtId="0" fontId="14" fillId="4" borderId="0" xfId="0" applyFont="1" applyFill="1">
      <alignment vertical="center"/>
    </xf>
    <xf numFmtId="0" fontId="16" fillId="0" borderId="0" xfId="0" applyFont="1">
      <alignment vertical="center"/>
    </xf>
    <xf numFmtId="0" fontId="6" fillId="0" borderId="0" xfId="0" applyFont="1" applyBorder="1" applyAlignment="1">
      <alignment vertical="center"/>
    </xf>
    <xf numFmtId="0" fontId="2" fillId="4" borderId="0" xfId="0" applyFont="1" applyFill="1" applyAlignment="1">
      <alignment vertical="center"/>
    </xf>
    <xf numFmtId="0" fontId="2" fillId="4" borderId="31" xfId="0" applyFont="1" applyFill="1" applyBorder="1" applyAlignment="1">
      <alignment horizontal="center"/>
    </xf>
    <xf numFmtId="0" fontId="2" fillId="0" borderId="0" xfId="0" applyFont="1" applyProtection="1">
      <alignment vertical="center"/>
    </xf>
    <xf numFmtId="14" fontId="2" fillId="0" borderId="0" xfId="0" applyNumberFormat="1" applyFont="1" applyProtection="1">
      <alignment vertical="center"/>
    </xf>
    <xf numFmtId="0" fontId="2" fillId="4" borderId="0" xfId="0" applyFont="1" applyFill="1" applyProtection="1">
      <alignment vertical="center"/>
    </xf>
    <xf numFmtId="0" fontId="7" fillId="4" borderId="0" xfId="0" applyFont="1" applyFill="1" applyAlignment="1" applyProtection="1">
      <alignment horizontal="center" vertical="center"/>
    </xf>
    <xf numFmtId="0" fontId="2" fillId="4" borderId="0" xfId="0" applyFont="1" applyFill="1" applyAlignment="1" applyProtection="1">
      <alignment vertical="center"/>
    </xf>
    <xf numFmtId="0" fontId="9" fillId="0" borderId="0" xfId="0" applyFont="1" applyAlignment="1" applyProtection="1">
      <alignment horizontal="left" vertical="center" wrapText="1"/>
    </xf>
    <xf numFmtId="0" fontId="10" fillId="4" borderId="0" xfId="0" applyFont="1" applyFill="1" applyAlignment="1" applyProtection="1">
      <alignment horizontal="center" vertical="center"/>
    </xf>
    <xf numFmtId="0" fontId="5" fillId="4" borderId="6" xfId="0" applyFont="1" applyFill="1" applyBorder="1" applyAlignment="1" applyProtection="1">
      <alignment horizontal="center" vertical="center"/>
    </xf>
    <xf numFmtId="176" fontId="2" fillId="4" borderId="0" xfId="0" applyNumberFormat="1" applyFont="1" applyFill="1" applyAlignment="1" applyProtection="1">
      <alignment vertical="center"/>
    </xf>
    <xf numFmtId="0" fontId="10" fillId="4" borderId="31" xfId="0" applyFont="1" applyFill="1" applyBorder="1" applyAlignment="1" applyProtection="1">
      <alignment horizontal="center" vertical="center"/>
    </xf>
    <xf numFmtId="0" fontId="10" fillId="4" borderId="19" xfId="0" applyFont="1" applyFill="1" applyBorder="1" applyAlignment="1" applyProtection="1">
      <alignment horizontal="center" vertical="center"/>
    </xf>
    <xf numFmtId="0" fontId="10" fillId="4" borderId="21" xfId="0" applyFont="1" applyFill="1" applyBorder="1" applyAlignment="1" applyProtection="1">
      <alignment horizontal="center" vertical="center"/>
    </xf>
    <xf numFmtId="0" fontId="2" fillId="4" borderId="31" xfId="0" applyFont="1" applyFill="1" applyBorder="1" applyAlignment="1" applyProtection="1">
      <alignment horizontal="center"/>
    </xf>
    <xf numFmtId="0" fontId="2" fillId="4" borderId="19" xfId="0" applyFont="1" applyFill="1" applyBorder="1" applyProtection="1">
      <alignment vertical="center"/>
    </xf>
    <xf numFmtId="0" fontId="2" fillId="7" borderId="19" xfId="0" applyFont="1" applyFill="1" applyBorder="1" applyProtection="1">
      <alignment vertical="center"/>
    </xf>
    <xf numFmtId="0" fontId="2" fillId="0" borderId="0" xfId="0" applyFont="1" applyAlignment="1" applyProtection="1">
      <alignment vertical="center"/>
    </xf>
    <xf numFmtId="0" fontId="2" fillId="4" borderId="41" xfId="0" applyFont="1" applyFill="1" applyBorder="1" applyProtection="1">
      <alignment vertical="center"/>
    </xf>
    <xf numFmtId="179" fontId="2" fillId="0" borderId="0" xfId="0" applyNumberFormat="1" applyFont="1" applyProtection="1">
      <alignment vertical="center"/>
    </xf>
    <xf numFmtId="0" fontId="2" fillId="4" borderId="31" xfId="0" applyFont="1" applyFill="1" applyBorder="1" applyProtection="1">
      <alignment vertical="center"/>
    </xf>
    <xf numFmtId="0" fontId="2" fillId="4" borderId="43" xfId="0" applyFont="1" applyFill="1" applyBorder="1" applyAlignment="1" applyProtection="1">
      <alignment vertical="center"/>
    </xf>
    <xf numFmtId="0" fontId="2" fillId="4" borderId="4" xfId="0" applyFont="1" applyFill="1" applyBorder="1" applyAlignment="1" applyProtection="1">
      <alignment vertical="center"/>
    </xf>
    <xf numFmtId="0" fontId="2" fillId="7" borderId="4" xfId="0" applyFont="1" applyFill="1" applyBorder="1" applyAlignment="1" applyProtection="1">
      <alignment vertical="center"/>
    </xf>
    <xf numFmtId="0" fontId="5" fillId="4" borderId="6" xfId="0" applyFont="1" applyFill="1" applyBorder="1" applyAlignment="1" applyProtection="1">
      <alignment horizontal="center" vertical="center"/>
    </xf>
    <xf numFmtId="0" fontId="2" fillId="4" borderId="31" xfId="0" applyFont="1" applyFill="1" applyBorder="1" applyAlignment="1" applyProtection="1">
      <alignment horizontal="center"/>
    </xf>
    <xf numFmtId="0" fontId="24" fillId="0" borderId="0" xfId="0" applyFont="1">
      <alignment vertical="center"/>
    </xf>
    <xf numFmtId="0" fontId="5" fillId="2" borderId="6" xfId="0" applyFont="1" applyFill="1" applyBorder="1" applyAlignment="1" applyProtection="1">
      <alignment vertical="center"/>
    </xf>
    <xf numFmtId="179" fontId="2" fillId="0" borderId="0" xfId="0" applyNumberFormat="1" applyFont="1" applyAlignment="1">
      <alignment horizontal="left" vertical="center"/>
    </xf>
    <xf numFmtId="0" fontId="5" fillId="0" borderId="1" xfId="0" applyFont="1" applyBorder="1" applyAlignment="1" applyProtection="1">
      <alignment horizontal="left" vertical="center"/>
    </xf>
    <xf numFmtId="0" fontId="5" fillId="2" borderId="1" xfId="0" applyFont="1" applyFill="1" applyBorder="1" applyAlignment="1" applyProtection="1">
      <alignment horizontal="left" vertical="center"/>
      <protection locked="0"/>
    </xf>
    <xf numFmtId="0" fontId="6" fillId="4" borderId="0" xfId="0" applyFont="1" applyFill="1" applyAlignment="1" applyProtection="1">
      <alignment horizontal="left" vertical="center"/>
    </xf>
    <xf numFmtId="176" fontId="2" fillId="4" borderId="0" xfId="0" applyNumberFormat="1" applyFont="1" applyFill="1" applyAlignment="1" applyProtection="1">
      <alignment horizontal="left" vertical="center"/>
    </xf>
    <xf numFmtId="0" fontId="2" fillId="4" borderId="0" xfId="0" applyFont="1" applyFill="1" applyAlignment="1" applyProtection="1">
      <alignment horizontal="left" vertical="center"/>
    </xf>
    <xf numFmtId="0" fontId="2" fillId="4" borderId="0" xfId="0" applyFont="1" applyFill="1" applyAlignment="1" applyProtection="1">
      <alignment horizontal="center" vertical="center"/>
    </xf>
    <xf numFmtId="0" fontId="2" fillId="4" borderId="11" xfId="0" applyFont="1" applyFill="1" applyBorder="1" applyAlignment="1" applyProtection="1">
      <alignment horizontal="left" vertical="center"/>
    </xf>
    <xf numFmtId="0" fontId="2" fillId="4" borderId="20" xfId="0" applyFont="1" applyFill="1" applyBorder="1" applyAlignment="1" applyProtection="1">
      <alignment horizontal="left" vertical="center"/>
    </xf>
    <xf numFmtId="179" fontId="2" fillId="4" borderId="17" xfId="0" applyNumberFormat="1" applyFont="1" applyFill="1" applyBorder="1" applyAlignment="1" applyProtection="1">
      <alignment horizontal="right" vertical="center"/>
    </xf>
    <xf numFmtId="179" fontId="2" fillId="4" borderId="10" xfId="0" applyNumberFormat="1" applyFont="1" applyFill="1" applyBorder="1" applyAlignment="1" applyProtection="1">
      <alignment horizontal="right" vertical="center"/>
    </xf>
    <xf numFmtId="179" fontId="2" fillId="4" borderId="18" xfId="0" applyNumberFormat="1" applyFont="1" applyFill="1" applyBorder="1" applyAlignment="1" applyProtection="1">
      <alignment horizontal="right" vertical="center"/>
    </xf>
    <xf numFmtId="0" fontId="6" fillId="4" borderId="38" xfId="0" applyFont="1" applyFill="1" applyBorder="1" applyAlignment="1" applyProtection="1">
      <alignment horizontal="right" vertical="center"/>
    </xf>
    <xf numFmtId="0" fontId="6" fillId="4" borderId="39" xfId="0" applyFont="1" applyFill="1" applyBorder="1" applyAlignment="1" applyProtection="1">
      <alignment horizontal="right" vertical="center"/>
    </xf>
    <xf numFmtId="0" fontId="6" fillId="4" borderId="40" xfId="0" applyFont="1" applyFill="1" applyBorder="1" applyAlignment="1" applyProtection="1">
      <alignment horizontal="right" vertical="center"/>
    </xf>
    <xf numFmtId="0" fontId="6" fillId="4" borderId="14" xfId="0" applyFont="1" applyFill="1" applyBorder="1" applyAlignment="1" applyProtection="1">
      <alignment horizontal="center" vertical="center"/>
    </xf>
    <xf numFmtId="0" fontId="6" fillId="4" borderId="15" xfId="0" applyFont="1" applyFill="1" applyBorder="1" applyAlignment="1" applyProtection="1">
      <alignment horizontal="center" vertical="center"/>
    </xf>
    <xf numFmtId="0" fontId="6" fillId="4" borderId="16" xfId="0" applyFont="1" applyFill="1" applyBorder="1" applyAlignment="1" applyProtection="1">
      <alignment horizontal="center" vertical="center"/>
    </xf>
    <xf numFmtId="0" fontId="6" fillId="4" borderId="33" xfId="0" applyFont="1" applyFill="1" applyBorder="1" applyAlignment="1" applyProtection="1">
      <alignment horizontal="center" vertical="center"/>
    </xf>
    <xf numFmtId="0" fontId="6" fillId="4" borderId="34" xfId="0" applyFont="1" applyFill="1" applyBorder="1" applyAlignment="1" applyProtection="1">
      <alignment horizontal="center" vertical="center"/>
    </xf>
    <xf numFmtId="0" fontId="6" fillId="4" borderId="35" xfId="0" applyFont="1" applyFill="1" applyBorder="1" applyAlignment="1" applyProtection="1">
      <alignment horizontal="center" vertical="center"/>
    </xf>
    <xf numFmtId="0" fontId="6" fillId="4" borderId="24" xfId="0" applyFont="1" applyFill="1" applyBorder="1" applyAlignment="1" applyProtection="1">
      <alignment horizontal="center" vertical="center"/>
    </xf>
    <xf numFmtId="0" fontId="6" fillId="4" borderId="25" xfId="0" applyFont="1" applyFill="1" applyBorder="1" applyAlignment="1" applyProtection="1">
      <alignment horizontal="center" vertical="center"/>
    </xf>
    <xf numFmtId="0" fontId="6" fillId="4" borderId="26" xfId="0" applyFont="1" applyFill="1" applyBorder="1" applyAlignment="1" applyProtection="1">
      <alignment horizontal="center" vertical="center"/>
    </xf>
    <xf numFmtId="0" fontId="4" fillId="4" borderId="0" xfId="0" applyFont="1" applyFill="1" applyAlignment="1" applyProtection="1">
      <alignment horizontal="left" vertical="center"/>
    </xf>
    <xf numFmtId="0" fontId="2" fillId="4" borderId="0" xfId="0" applyFont="1" applyFill="1" applyAlignment="1" applyProtection="1">
      <alignment horizontal="left" vertical="center" wrapText="1"/>
    </xf>
    <xf numFmtId="49" fontId="2" fillId="4" borderId="0" xfId="0" applyNumberFormat="1" applyFont="1" applyFill="1" applyAlignment="1" applyProtection="1">
      <alignment horizontal="left" vertical="center"/>
    </xf>
    <xf numFmtId="0" fontId="6" fillId="0" borderId="0" xfId="0" applyFont="1" applyAlignment="1" applyProtection="1">
      <alignment horizontal="center" vertical="center"/>
    </xf>
    <xf numFmtId="0" fontId="6" fillId="0" borderId="3" xfId="0" applyFont="1" applyBorder="1" applyAlignment="1" applyProtection="1">
      <alignment horizontal="center" vertical="center"/>
    </xf>
    <xf numFmtId="0" fontId="8" fillId="0" borderId="0" xfId="0" applyFont="1" applyAlignment="1" applyProtection="1">
      <alignment horizontal="center" vertical="center" wrapText="1"/>
    </xf>
    <xf numFmtId="0" fontId="8" fillId="0" borderId="3"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5" fillId="5"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20" fontId="5" fillId="3" borderId="1" xfId="0" applyNumberFormat="1" applyFont="1" applyFill="1" applyBorder="1" applyAlignment="1" applyProtection="1">
      <alignment horizontal="left" vertical="center"/>
      <protection locked="0"/>
    </xf>
    <xf numFmtId="0" fontId="6" fillId="0" borderId="2" xfId="0" applyFont="1" applyBorder="1" applyAlignment="1" applyProtection="1">
      <alignment horizontal="center" vertical="center"/>
    </xf>
    <xf numFmtId="49" fontId="5" fillId="2" borderId="8" xfId="0" applyNumberFormat="1"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0" borderId="5" xfId="0" applyFont="1" applyBorder="1" applyAlignment="1" applyProtection="1">
      <alignment horizontal="left" vertical="center"/>
    </xf>
    <xf numFmtId="0" fontId="25" fillId="0" borderId="0" xfId="0" applyFont="1" applyAlignment="1" applyProtection="1">
      <alignment horizontal="center" vertical="center" wrapText="1"/>
    </xf>
    <xf numFmtId="0" fontId="25" fillId="0" borderId="3" xfId="0" applyFont="1" applyBorder="1" applyAlignment="1" applyProtection="1">
      <alignment horizontal="center" vertical="center" wrapText="1"/>
    </xf>
    <xf numFmtId="0" fontId="5" fillId="2" borderId="6" xfId="0" applyFont="1" applyFill="1" applyBorder="1" applyAlignment="1" applyProtection="1">
      <alignment horizontal="left" vertical="center"/>
      <protection locked="0"/>
    </xf>
    <xf numFmtId="0" fontId="5" fillId="4" borderId="6"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177" fontId="5" fillId="2" borderId="1" xfId="0" applyNumberFormat="1"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8" xfId="0" applyFont="1" applyFill="1" applyBorder="1" applyAlignment="1" applyProtection="1">
      <alignment horizontal="left" vertical="center"/>
      <protection locked="0"/>
    </xf>
    <xf numFmtId="179" fontId="2" fillId="4" borderId="36" xfId="0" applyNumberFormat="1" applyFont="1" applyFill="1" applyBorder="1" applyAlignment="1" applyProtection="1">
      <alignment horizontal="right" vertical="center"/>
    </xf>
    <xf numFmtId="179" fontId="2" fillId="4" borderId="27" xfId="0" applyNumberFormat="1" applyFont="1" applyFill="1" applyBorder="1" applyAlignment="1" applyProtection="1">
      <alignment horizontal="right" vertical="center"/>
    </xf>
    <xf numFmtId="179" fontId="2" fillId="4" borderId="37" xfId="0" applyNumberFormat="1" applyFont="1" applyFill="1" applyBorder="1" applyAlignment="1" applyProtection="1">
      <alignment horizontal="right" vertical="center"/>
    </xf>
    <xf numFmtId="0" fontId="2" fillId="4" borderId="13" xfId="0" applyFont="1" applyFill="1" applyBorder="1" applyAlignment="1" applyProtection="1">
      <alignment horizontal="left" vertical="center"/>
    </xf>
    <xf numFmtId="0" fontId="2" fillId="4" borderId="32" xfId="0" applyFont="1" applyFill="1" applyBorder="1" applyAlignment="1" applyProtection="1">
      <alignment horizontal="left" vertical="center"/>
    </xf>
    <xf numFmtId="178" fontId="5" fillId="2" borderId="6" xfId="0" applyNumberFormat="1" applyFont="1" applyFill="1" applyBorder="1" applyAlignment="1" applyProtection="1">
      <alignment horizontal="left" vertical="center"/>
      <protection locked="0"/>
    </xf>
    <xf numFmtId="178" fontId="5" fillId="2" borderId="5" xfId="0" applyNumberFormat="1" applyFont="1" applyFill="1" applyBorder="1" applyAlignment="1" applyProtection="1">
      <alignment horizontal="left" vertical="center"/>
      <protection locked="0"/>
    </xf>
    <xf numFmtId="179" fontId="11" fillId="6" borderId="1" xfId="0" applyNumberFormat="1"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0" borderId="6" xfId="0" applyFont="1" applyBorder="1" applyAlignment="1" applyProtection="1">
      <alignment horizontal="left" vertical="center"/>
    </xf>
    <xf numFmtId="0" fontId="5" fillId="0" borderId="5" xfId="0" applyFont="1" applyBorder="1" applyAlignment="1" applyProtection="1">
      <alignment vertical="center"/>
    </xf>
    <xf numFmtId="0" fontId="5" fillId="0" borderId="6" xfId="0" applyFont="1" applyBorder="1" applyAlignment="1" applyProtection="1">
      <alignment vertical="center"/>
    </xf>
    <xf numFmtId="0" fontId="2" fillId="4" borderId="22" xfId="0" applyFont="1" applyFill="1" applyBorder="1" applyAlignment="1" applyProtection="1">
      <alignment horizontal="left" vertical="center"/>
    </xf>
    <xf numFmtId="0" fontId="2" fillId="4" borderId="23" xfId="0" applyFont="1" applyFill="1" applyBorder="1" applyAlignment="1" applyProtection="1">
      <alignment horizontal="left" vertical="center"/>
    </xf>
    <xf numFmtId="179" fontId="2" fillId="4" borderId="28" xfId="0" applyNumberFormat="1" applyFont="1" applyFill="1" applyBorder="1" applyAlignment="1" applyProtection="1">
      <alignment horizontal="right" vertical="center"/>
    </xf>
    <xf numFmtId="179" fontId="2" fillId="4" borderId="29" xfId="0" applyNumberFormat="1" applyFont="1" applyFill="1" applyBorder="1" applyAlignment="1" applyProtection="1">
      <alignment horizontal="right" vertical="center"/>
    </xf>
    <xf numFmtId="179" fontId="2" fillId="4" borderId="30" xfId="0" applyNumberFormat="1" applyFont="1" applyFill="1" applyBorder="1" applyAlignment="1" applyProtection="1">
      <alignment horizontal="right" vertical="center"/>
    </xf>
    <xf numFmtId="0" fontId="2"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2" fillId="7" borderId="11" xfId="0" applyFont="1" applyFill="1" applyBorder="1" applyAlignment="1" applyProtection="1">
      <alignment horizontal="left" vertical="center"/>
    </xf>
    <xf numFmtId="0" fontId="2" fillId="7" borderId="20" xfId="0" applyFont="1" applyFill="1" applyBorder="1" applyAlignment="1" applyProtection="1">
      <alignment horizontal="left" vertical="center"/>
    </xf>
    <xf numFmtId="179" fontId="2" fillId="7" borderId="49" xfId="0" applyNumberFormat="1" applyFont="1" applyFill="1" applyBorder="1" applyAlignment="1" applyProtection="1">
      <alignment horizontal="right" vertical="center"/>
    </xf>
    <xf numFmtId="179" fontId="2" fillId="4" borderId="9" xfId="0" applyNumberFormat="1" applyFont="1" applyFill="1" applyBorder="1" applyAlignment="1" applyProtection="1">
      <alignment horizontal="right" vertical="center"/>
    </xf>
    <xf numFmtId="0" fontId="6" fillId="4" borderId="3" xfId="0" applyFont="1" applyFill="1" applyBorder="1" applyAlignment="1" applyProtection="1">
      <alignment horizontal="right" vertical="center"/>
    </xf>
    <xf numFmtId="0" fontId="6" fillId="4" borderId="42" xfId="0" applyFont="1" applyFill="1" applyBorder="1" applyAlignment="1" applyProtection="1">
      <alignment horizontal="right" vertical="center"/>
    </xf>
    <xf numFmtId="0" fontId="6" fillId="4" borderId="41" xfId="0" applyFont="1" applyFill="1" applyBorder="1" applyAlignment="1" applyProtection="1">
      <alignment horizontal="right" vertical="center"/>
    </xf>
    <xf numFmtId="0" fontId="6" fillId="4" borderId="45"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6" fillId="4" borderId="46" xfId="0" applyFont="1" applyFill="1" applyBorder="1" applyAlignment="1" applyProtection="1">
      <alignment horizontal="center" vertical="center"/>
    </xf>
    <xf numFmtId="0" fontId="6" fillId="4" borderId="41"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6" fillId="4" borderId="42" xfId="0" applyFont="1" applyFill="1" applyBorder="1" applyAlignment="1" applyProtection="1">
      <alignment horizontal="center" vertical="center"/>
    </xf>
    <xf numFmtId="0" fontId="2" fillId="4" borderId="3" xfId="0" applyFont="1" applyFill="1" applyBorder="1" applyAlignment="1" applyProtection="1">
      <alignment horizontal="left" vertical="center"/>
    </xf>
    <xf numFmtId="0" fontId="2" fillId="4" borderId="42" xfId="0" applyFont="1" applyFill="1" applyBorder="1" applyAlignment="1" applyProtection="1">
      <alignment horizontal="left" vertical="center"/>
    </xf>
    <xf numFmtId="0" fontId="2" fillId="4" borderId="4" xfId="0" applyFont="1" applyFill="1" applyBorder="1" applyAlignment="1" applyProtection="1">
      <alignment horizontal="center" vertical="center"/>
    </xf>
    <xf numFmtId="0" fontId="2" fillId="4" borderId="50" xfId="0" applyFont="1" applyFill="1" applyBorder="1" applyAlignment="1" applyProtection="1">
      <alignment horizontal="center" vertical="center"/>
    </xf>
    <xf numFmtId="0" fontId="6" fillId="4" borderId="0" xfId="0" applyFont="1" applyFill="1" applyBorder="1" applyAlignment="1" applyProtection="1">
      <alignment horizontal="left" vertical="center"/>
    </xf>
    <xf numFmtId="0" fontId="6" fillId="4" borderId="47" xfId="0" applyFont="1" applyFill="1" applyBorder="1" applyAlignment="1" applyProtection="1">
      <alignment horizontal="left" vertical="center"/>
    </xf>
    <xf numFmtId="0" fontId="6" fillId="4" borderId="51" xfId="0" applyFont="1" applyFill="1" applyBorder="1" applyAlignment="1" applyProtection="1">
      <alignment horizontal="left" vertical="center"/>
    </xf>
    <xf numFmtId="0" fontId="6" fillId="4" borderId="52" xfId="0" applyFont="1" applyFill="1" applyBorder="1" applyAlignment="1" applyProtection="1">
      <alignment horizontal="left" vertical="center"/>
    </xf>
    <xf numFmtId="179" fontId="6" fillId="4" borderId="4" xfId="0" applyNumberFormat="1" applyFont="1" applyFill="1" applyBorder="1" applyAlignment="1" applyProtection="1">
      <alignment horizontal="right" vertical="center"/>
    </xf>
    <xf numFmtId="179" fontId="6" fillId="4" borderId="0" xfId="0" applyNumberFormat="1" applyFont="1" applyFill="1" applyBorder="1" applyAlignment="1" applyProtection="1">
      <alignment horizontal="right" vertical="center"/>
    </xf>
    <xf numFmtId="179" fontId="6" fillId="4" borderId="47" xfId="0" applyNumberFormat="1" applyFont="1" applyFill="1" applyBorder="1" applyAlignment="1" applyProtection="1">
      <alignment horizontal="right" vertical="center"/>
    </xf>
    <xf numFmtId="179" fontId="6" fillId="4" borderId="50" xfId="0" applyNumberFormat="1" applyFont="1" applyFill="1" applyBorder="1" applyAlignment="1" applyProtection="1">
      <alignment horizontal="right" vertical="center"/>
    </xf>
    <xf numFmtId="179" fontId="6" fillId="4" borderId="51" xfId="0" applyNumberFormat="1" applyFont="1" applyFill="1" applyBorder="1" applyAlignment="1" applyProtection="1">
      <alignment horizontal="right" vertical="center"/>
    </xf>
    <xf numFmtId="179" fontId="6" fillId="4" borderId="52" xfId="0" applyNumberFormat="1" applyFont="1" applyFill="1" applyBorder="1" applyAlignment="1" applyProtection="1">
      <alignment horizontal="right" vertical="center"/>
    </xf>
    <xf numFmtId="180" fontId="2" fillId="4" borderId="49" xfId="0" applyNumberFormat="1" applyFont="1" applyFill="1" applyBorder="1" applyAlignment="1" applyProtection="1">
      <alignment horizontal="right" vertical="center"/>
    </xf>
    <xf numFmtId="0" fontId="2" fillId="4" borderId="11" xfId="0" applyFont="1" applyFill="1" applyBorder="1" applyAlignment="1" applyProtection="1">
      <alignment horizontal="left"/>
    </xf>
    <xf numFmtId="0" fontId="2" fillId="4" borderId="20" xfId="0" applyFont="1" applyFill="1" applyBorder="1" applyAlignment="1" applyProtection="1">
      <alignment horizontal="left"/>
    </xf>
    <xf numFmtId="179" fontId="2" fillId="4" borderId="19" xfId="0" applyNumberFormat="1" applyFont="1" applyFill="1" applyBorder="1" applyAlignment="1" applyProtection="1">
      <alignment horizontal="right"/>
    </xf>
    <xf numFmtId="179" fontId="2" fillId="4" borderId="11" xfId="0" applyNumberFormat="1" applyFont="1" applyFill="1" applyBorder="1" applyAlignment="1" applyProtection="1">
      <alignment horizontal="right"/>
    </xf>
    <xf numFmtId="179" fontId="2" fillId="4" borderId="20" xfId="0" applyNumberFormat="1" applyFont="1" applyFill="1" applyBorder="1" applyAlignment="1" applyProtection="1">
      <alignment horizontal="right"/>
    </xf>
    <xf numFmtId="0" fontId="2" fillId="4" borderId="0" xfId="0" applyFont="1" applyFill="1" applyBorder="1" applyAlignment="1" applyProtection="1">
      <alignment horizontal="left"/>
    </xf>
    <xf numFmtId="0" fontId="2" fillId="4" borderId="47" xfId="0" applyFont="1" applyFill="1" applyBorder="1" applyAlignment="1" applyProtection="1">
      <alignment horizontal="left"/>
    </xf>
    <xf numFmtId="0" fontId="2" fillId="4" borderId="13" xfId="0" applyFont="1" applyFill="1" applyBorder="1" applyAlignment="1" applyProtection="1">
      <alignment horizontal="left"/>
    </xf>
    <xf numFmtId="0" fontId="2" fillId="4" borderId="32" xfId="0" applyFont="1" applyFill="1" applyBorder="1" applyAlignment="1" applyProtection="1">
      <alignment horizontal="left"/>
    </xf>
    <xf numFmtId="179" fontId="2" fillId="4" borderId="9" xfId="0" applyNumberFormat="1" applyFont="1" applyFill="1" applyBorder="1" applyAlignment="1" applyProtection="1">
      <alignment horizontal="right"/>
    </xf>
    <xf numFmtId="0" fontId="2" fillId="4" borderId="9" xfId="0" applyFont="1" applyFill="1" applyBorder="1" applyAlignment="1" applyProtection="1">
      <alignment horizontal="right"/>
    </xf>
    <xf numFmtId="0" fontId="2" fillId="4" borderId="48" xfId="0" applyFont="1" applyFill="1" applyBorder="1" applyAlignment="1" applyProtection="1">
      <alignment horizontal="right"/>
    </xf>
    <xf numFmtId="0" fontId="2" fillId="4" borderId="4" xfId="0" applyFont="1" applyFill="1" applyBorder="1" applyAlignment="1" applyProtection="1">
      <alignment horizontal="center"/>
    </xf>
    <xf numFmtId="0" fontId="2" fillId="4" borderId="31" xfId="0" applyFont="1" applyFill="1" applyBorder="1" applyAlignment="1" applyProtection="1">
      <alignment horizontal="center"/>
    </xf>
    <xf numFmtId="0" fontId="2" fillId="4" borderId="12" xfId="0" applyFont="1" applyFill="1" applyBorder="1" applyAlignment="1" applyProtection="1">
      <alignment horizontal="center" vertical="center"/>
    </xf>
    <xf numFmtId="0" fontId="6" fillId="4" borderId="13" xfId="0" applyFont="1" applyFill="1" applyBorder="1" applyAlignment="1" applyProtection="1">
      <alignment horizontal="left" vertical="center"/>
    </xf>
    <xf numFmtId="0" fontId="13" fillId="4" borderId="1"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179" fontId="13" fillId="4" borderId="1" xfId="0" applyNumberFormat="1" applyFont="1" applyFill="1" applyBorder="1" applyAlignment="1" applyProtection="1">
      <alignment horizontal="center" vertical="center"/>
    </xf>
    <xf numFmtId="0" fontId="2" fillId="0" borderId="1" xfId="0" applyFont="1" applyBorder="1" applyAlignment="1" applyProtection="1">
      <alignment horizontal="left" vertical="center"/>
    </xf>
    <xf numFmtId="179" fontId="2" fillId="4" borderId="13" xfId="0" applyNumberFormat="1" applyFont="1" applyFill="1" applyBorder="1" applyAlignment="1" applyProtection="1">
      <alignment horizontal="right" vertical="center"/>
    </xf>
    <xf numFmtId="179" fontId="2" fillId="4" borderId="32" xfId="0" applyNumberFormat="1" applyFont="1" applyFill="1" applyBorder="1" applyAlignment="1" applyProtection="1">
      <alignment horizontal="right" vertical="center"/>
    </xf>
    <xf numFmtId="179" fontId="2" fillId="4" borderId="0" xfId="0" applyNumberFormat="1" applyFont="1" applyFill="1" applyBorder="1" applyAlignment="1" applyProtection="1">
      <alignment horizontal="right" vertical="center"/>
    </xf>
    <xf numFmtId="180" fontId="2" fillId="4" borderId="0" xfId="0" applyNumberFormat="1" applyFont="1" applyFill="1" applyBorder="1" applyAlignment="1" applyProtection="1">
      <alignment horizontal="right" vertical="center"/>
    </xf>
    <xf numFmtId="180" fontId="2" fillId="4" borderId="47" xfId="0" applyNumberFormat="1" applyFont="1" applyFill="1" applyBorder="1" applyAlignment="1" applyProtection="1">
      <alignment horizontal="right" vertical="center"/>
    </xf>
    <xf numFmtId="0" fontId="2" fillId="4" borderId="44"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4" borderId="0" xfId="0" applyFont="1" applyFill="1" applyBorder="1" applyAlignment="1" applyProtection="1">
      <alignment horizontal="left" vertical="center"/>
    </xf>
    <xf numFmtId="179" fontId="2" fillId="4" borderId="47" xfId="0" applyNumberFormat="1" applyFont="1" applyFill="1" applyBorder="1" applyAlignment="1" applyProtection="1">
      <alignment horizontal="right" vertical="center"/>
    </xf>
    <xf numFmtId="179" fontId="2" fillId="6" borderId="1" xfId="0" applyNumberFormat="1" applyFont="1" applyFill="1" applyBorder="1" applyAlignment="1" applyProtection="1">
      <alignment horizontal="left" vertical="center"/>
      <protection locked="0"/>
    </xf>
    <xf numFmtId="179" fontId="6" fillId="4" borderId="13" xfId="0" applyNumberFormat="1" applyFont="1" applyFill="1" applyBorder="1" applyAlignment="1" applyProtection="1">
      <alignment horizontal="right" vertical="center"/>
    </xf>
    <xf numFmtId="179" fontId="6" fillId="4" borderId="32" xfId="0" applyNumberFormat="1" applyFont="1" applyFill="1" applyBorder="1" applyAlignment="1" applyProtection="1">
      <alignment horizontal="right" vertical="center"/>
    </xf>
    <xf numFmtId="0" fontId="5" fillId="0" borderId="1" xfId="0" applyFont="1" applyBorder="1" applyAlignment="1" applyProtection="1">
      <alignment vertical="center"/>
    </xf>
    <xf numFmtId="0" fontId="6" fillId="7" borderId="0" xfId="0" applyFont="1" applyFill="1" applyBorder="1" applyAlignment="1" applyProtection="1">
      <alignment horizontal="left" vertical="center"/>
    </xf>
    <xf numFmtId="179" fontId="6" fillId="7" borderId="3" xfId="0" applyNumberFormat="1" applyFont="1" applyFill="1" applyBorder="1" applyAlignment="1" applyProtection="1">
      <alignment horizontal="right" vertical="center"/>
    </xf>
    <xf numFmtId="0" fontId="2" fillId="7" borderId="3" xfId="0" applyFont="1" applyFill="1" applyBorder="1" applyAlignment="1" applyProtection="1">
      <alignment horizontal="center" vertical="center"/>
    </xf>
    <xf numFmtId="0" fontId="2" fillId="7" borderId="42" xfId="0" applyFont="1" applyFill="1" applyBorder="1" applyAlignment="1" applyProtection="1">
      <alignment horizontal="center" vertical="center"/>
    </xf>
    <xf numFmtId="0" fontId="2" fillId="0" borderId="45" xfId="0" applyFont="1" applyBorder="1" applyAlignment="1" applyProtection="1">
      <alignment horizontal="left" vertical="center" wrapText="1"/>
    </xf>
    <xf numFmtId="0" fontId="2" fillId="0" borderId="2" xfId="0" applyFont="1" applyBorder="1" applyAlignment="1" applyProtection="1">
      <alignment horizontal="left" vertical="center"/>
    </xf>
    <xf numFmtId="0" fontId="2" fillId="0" borderId="46"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47" xfId="0" applyFont="1" applyBorder="1" applyAlignment="1" applyProtection="1">
      <alignment horizontal="left" vertical="center"/>
    </xf>
    <xf numFmtId="0" fontId="2" fillId="0" borderId="45" xfId="0" applyFont="1" applyBorder="1" applyAlignment="1" applyProtection="1">
      <alignment horizontal="left"/>
    </xf>
    <xf numFmtId="0" fontId="2" fillId="0" borderId="2" xfId="0" applyFont="1" applyBorder="1" applyAlignment="1" applyProtection="1">
      <alignment horizontal="left"/>
    </xf>
    <xf numFmtId="0" fontId="2" fillId="0" borderId="46" xfId="0" applyFont="1" applyBorder="1" applyAlignment="1" applyProtection="1">
      <alignment horizontal="left"/>
    </xf>
    <xf numFmtId="0" fontId="3" fillId="4" borderId="0" xfId="0" applyFont="1" applyFill="1" applyAlignment="1" applyProtection="1">
      <alignment horizontal="left" vertical="center"/>
    </xf>
    <xf numFmtId="0" fontId="12" fillId="4" borderId="0" xfId="0" applyFont="1" applyFill="1" applyAlignment="1" applyProtection="1">
      <alignment horizontal="left" vertical="center"/>
    </xf>
    <xf numFmtId="0" fontId="2" fillId="0" borderId="41" xfId="0" applyFont="1" applyBorder="1" applyAlignment="1" applyProtection="1">
      <alignment horizontal="left" vertical="top"/>
    </xf>
    <xf numFmtId="0" fontId="2" fillId="0" borderId="3" xfId="0" applyFont="1" applyBorder="1" applyAlignment="1" applyProtection="1">
      <alignment horizontal="left" vertical="top"/>
    </xf>
    <xf numFmtId="0" fontId="2" fillId="0" borderId="42" xfId="0" applyFont="1" applyBorder="1" applyAlignment="1" applyProtection="1">
      <alignment horizontal="left" vertical="top"/>
    </xf>
    <xf numFmtId="0" fontId="2" fillId="6" borderId="7"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179" fontId="11" fillId="6" borderId="8" xfId="0" applyNumberFormat="1"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xf>
    <xf numFmtId="0" fontId="2" fillId="4" borderId="0" xfId="0" applyFont="1" applyFill="1" applyAlignment="1">
      <alignment horizontal="left" vertical="center"/>
    </xf>
    <xf numFmtId="176" fontId="2" fillId="4" borderId="0" xfId="0" applyNumberFormat="1" applyFont="1" applyFill="1" applyAlignment="1">
      <alignment horizontal="lef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5" fillId="0" borderId="1" xfId="0" applyFont="1" applyBorder="1" applyAlignment="1">
      <alignment horizontal="left" vertical="center"/>
    </xf>
    <xf numFmtId="0" fontId="22" fillId="2" borderId="1" xfId="0" applyFont="1" applyFill="1" applyBorder="1" applyAlignment="1" applyProtection="1">
      <alignment horizontal="left" vertical="center"/>
      <protection locked="0"/>
    </xf>
    <xf numFmtId="0" fontId="2" fillId="0" borderId="0" xfId="0" applyFont="1" applyAlignment="1">
      <alignment horizontal="center" vertical="center"/>
    </xf>
    <xf numFmtId="176" fontId="6" fillId="4" borderId="0" xfId="0" applyNumberFormat="1" applyFont="1" applyFill="1" applyAlignment="1">
      <alignment horizontal="left" vertical="center"/>
    </xf>
    <xf numFmtId="0" fontId="2" fillId="4" borderId="0" xfId="0" applyFont="1" applyFill="1" applyAlignment="1">
      <alignment horizontal="center" vertical="center"/>
    </xf>
    <xf numFmtId="0" fontId="23" fillId="3" borderId="1" xfId="0" applyFont="1" applyFill="1" applyBorder="1" applyAlignment="1" applyProtection="1">
      <alignment horizontal="left" vertical="center"/>
      <protection locked="0"/>
    </xf>
    <xf numFmtId="20" fontId="22" fillId="3" borderId="1" xfId="0" applyNumberFormat="1" applyFont="1" applyFill="1" applyBorder="1" applyAlignment="1" applyProtection="1">
      <alignment horizontal="left" vertical="center"/>
      <protection locked="0"/>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3" fillId="2" borderId="1" xfId="0" applyFont="1" applyFill="1" applyBorder="1" applyAlignment="1" applyProtection="1">
      <alignment horizontal="left" vertical="center"/>
      <protection locked="0"/>
    </xf>
    <xf numFmtId="0" fontId="16" fillId="4" borderId="0" xfId="0" applyFont="1" applyFill="1" applyAlignment="1">
      <alignment horizontal="left" vertical="center"/>
    </xf>
    <xf numFmtId="49" fontId="2" fillId="4" borderId="0" xfId="0" applyNumberFormat="1" applyFont="1" applyFill="1" applyAlignment="1">
      <alignment horizontal="left" vertical="center"/>
    </xf>
    <xf numFmtId="0" fontId="2" fillId="4" borderId="0" xfId="0" applyNumberFormat="1" applyFont="1" applyFill="1" applyAlignment="1">
      <alignment horizontal="left" vertical="center"/>
    </xf>
    <xf numFmtId="0" fontId="15" fillId="4" borderId="0" xfId="0" applyFont="1" applyFill="1" applyAlignment="1">
      <alignment horizontal="left" vertical="center"/>
    </xf>
    <xf numFmtId="0" fontId="14" fillId="4" borderId="0" xfId="0" applyFont="1" applyFill="1" applyAlignment="1">
      <alignment horizontal="left" vertical="center"/>
    </xf>
    <xf numFmtId="0" fontId="17" fillId="4" borderId="0" xfId="0" applyFont="1" applyFill="1" applyAlignment="1">
      <alignment horizontal="left" vertical="center"/>
    </xf>
    <xf numFmtId="0" fontId="6" fillId="4" borderId="0" xfId="0" applyFont="1" applyFill="1" applyAlignment="1">
      <alignment horizontal="left" vertical="center"/>
    </xf>
    <xf numFmtId="0" fontId="22" fillId="3" borderId="1" xfId="0" applyFont="1" applyFill="1" applyBorder="1" applyAlignment="1" applyProtection="1">
      <alignment horizontal="left" vertical="center"/>
      <protection locked="0"/>
    </xf>
    <xf numFmtId="0" fontId="2" fillId="4" borderId="0" xfId="0" applyFont="1" applyFill="1" applyAlignment="1">
      <alignment horizontal="left" vertical="center" wrapText="1"/>
    </xf>
    <xf numFmtId="0" fontId="16" fillId="4" borderId="13" xfId="0" applyFont="1" applyFill="1" applyBorder="1" applyAlignment="1">
      <alignment horizontal="left" vertical="center"/>
    </xf>
    <xf numFmtId="0" fontId="2" fillId="4" borderId="13" xfId="0" applyFont="1" applyFill="1" applyBorder="1" applyAlignment="1">
      <alignment horizontal="left" vertical="center"/>
    </xf>
    <xf numFmtId="0" fontId="2" fillId="4" borderId="32" xfId="0" applyFont="1" applyFill="1" applyBorder="1" applyAlignment="1">
      <alignment horizontal="left" vertical="center"/>
    </xf>
    <xf numFmtId="179" fontId="2" fillId="4" borderId="36" xfId="0" applyNumberFormat="1" applyFont="1" applyFill="1" applyBorder="1" applyAlignment="1">
      <alignment horizontal="right" vertical="center"/>
    </xf>
    <xf numFmtId="179" fontId="2" fillId="4" borderId="27" xfId="0" applyNumberFormat="1" applyFont="1" applyFill="1" applyBorder="1" applyAlignment="1">
      <alignment horizontal="right" vertical="center"/>
    </xf>
    <xf numFmtId="179" fontId="2" fillId="4" borderId="37" xfId="0" applyNumberFormat="1" applyFont="1" applyFill="1" applyBorder="1" applyAlignment="1">
      <alignment horizontal="right" vertical="center"/>
    </xf>
    <xf numFmtId="0" fontId="6" fillId="4" borderId="38" xfId="0" applyFont="1" applyFill="1" applyBorder="1" applyAlignment="1">
      <alignment horizontal="right" vertical="center"/>
    </xf>
    <xf numFmtId="0" fontId="6" fillId="4" borderId="39" xfId="0" applyFont="1" applyFill="1" applyBorder="1" applyAlignment="1">
      <alignment horizontal="right" vertical="center"/>
    </xf>
    <xf numFmtId="0" fontId="6" fillId="4" borderId="40" xfId="0" applyFont="1" applyFill="1" applyBorder="1" applyAlignment="1">
      <alignment horizontal="right" vertical="center"/>
    </xf>
    <xf numFmtId="0" fontId="18" fillId="4" borderId="0" xfId="0" applyFont="1" applyFill="1" applyAlignment="1">
      <alignment horizontal="left" vertical="center"/>
    </xf>
    <xf numFmtId="0" fontId="17"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16" fillId="4" borderId="11" xfId="0" applyFont="1" applyFill="1" applyBorder="1" applyAlignment="1">
      <alignment horizontal="left" vertical="center"/>
    </xf>
    <xf numFmtId="0" fontId="2" fillId="4" borderId="11" xfId="0" applyFont="1" applyFill="1" applyBorder="1" applyAlignment="1">
      <alignment horizontal="left" vertical="center"/>
    </xf>
    <xf numFmtId="0" fontId="2" fillId="4" borderId="20" xfId="0" applyFont="1" applyFill="1" applyBorder="1" applyAlignment="1">
      <alignment horizontal="left" vertical="center"/>
    </xf>
    <xf numFmtId="0" fontId="16" fillId="4" borderId="22" xfId="0" applyFont="1" applyFill="1" applyBorder="1" applyAlignment="1">
      <alignment horizontal="left" vertical="center"/>
    </xf>
    <xf numFmtId="0" fontId="2" fillId="4" borderId="22" xfId="0" applyFont="1" applyFill="1" applyBorder="1" applyAlignment="1">
      <alignment horizontal="left" vertical="center"/>
    </xf>
    <xf numFmtId="0" fontId="2" fillId="4" borderId="23" xfId="0" applyFont="1" applyFill="1" applyBorder="1" applyAlignment="1">
      <alignment horizontal="left" vertical="center"/>
    </xf>
    <xf numFmtId="179" fontId="2" fillId="4" borderId="28" xfId="0" applyNumberFormat="1" applyFont="1" applyFill="1" applyBorder="1" applyAlignment="1">
      <alignment horizontal="right" vertical="center"/>
    </xf>
    <xf numFmtId="179" fontId="2" fillId="4" borderId="29" xfId="0" applyNumberFormat="1" applyFont="1" applyFill="1" applyBorder="1" applyAlignment="1">
      <alignment horizontal="right" vertical="center"/>
    </xf>
    <xf numFmtId="179" fontId="2" fillId="4" borderId="30" xfId="0" applyNumberFormat="1" applyFont="1" applyFill="1" applyBorder="1" applyAlignment="1">
      <alignment horizontal="right" vertical="center"/>
    </xf>
    <xf numFmtId="0" fontId="2" fillId="4" borderId="4" xfId="0" applyFont="1" applyFill="1" applyBorder="1" applyAlignment="1">
      <alignment horizontal="center" vertical="center"/>
    </xf>
    <xf numFmtId="0" fontId="2" fillId="4" borderId="50" xfId="0" applyFont="1" applyFill="1" applyBorder="1" applyAlignment="1">
      <alignment horizontal="center" vertical="center"/>
    </xf>
    <xf numFmtId="0" fontId="17" fillId="4" borderId="0" xfId="0" applyFont="1" applyFill="1" applyBorder="1" applyAlignment="1">
      <alignment horizontal="left" vertical="center"/>
    </xf>
    <xf numFmtId="0" fontId="6" fillId="4" borderId="0" xfId="0" applyFont="1" applyFill="1" applyBorder="1" applyAlignment="1">
      <alignment horizontal="left" vertical="center"/>
    </xf>
    <xf numFmtId="0" fontId="6" fillId="4" borderId="47" xfId="0" applyFont="1" applyFill="1" applyBorder="1" applyAlignment="1">
      <alignment horizontal="left" vertical="center"/>
    </xf>
    <xf numFmtId="0" fontId="6" fillId="4" borderId="51" xfId="0" applyFont="1" applyFill="1" applyBorder="1" applyAlignment="1">
      <alignment horizontal="left" vertical="center"/>
    </xf>
    <xf numFmtId="0" fontId="6" fillId="4" borderId="52" xfId="0" applyFont="1" applyFill="1" applyBorder="1" applyAlignment="1">
      <alignment horizontal="left" vertical="center"/>
    </xf>
    <xf numFmtId="179" fontId="6" fillId="4" borderId="4" xfId="0" applyNumberFormat="1" applyFont="1" applyFill="1" applyBorder="1" applyAlignment="1">
      <alignment horizontal="right" vertical="center"/>
    </xf>
    <xf numFmtId="179" fontId="6" fillId="4" borderId="0" xfId="0" applyNumberFormat="1" applyFont="1" applyFill="1" applyBorder="1" applyAlignment="1">
      <alignment horizontal="right" vertical="center"/>
    </xf>
    <xf numFmtId="179" fontId="6" fillId="4" borderId="47" xfId="0" applyNumberFormat="1" applyFont="1" applyFill="1" applyBorder="1" applyAlignment="1">
      <alignment horizontal="right" vertical="center"/>
    </xf>
    <xf numFmtId="179" fontId="6" fillId="4" borderId="50" xfId="0" applyNumberFormat="1" applyFont="1" applyFill="1" applyBorder="1" applyAlignment="1">
      <alignment horizontal="right" vertical="center"/>
    </xf>
    <xf numFmtId="179" fontId="6" fillId="4" borderId="51" xfId="0" applyNumberFormat="1" applyFont="1" applyFill="1" applyBorder="1" applyAlignment="1">
      <alignment horizontal="right" vertical="center"/>
    </xf>
    <xf numFmtId="179" fontId="6" fillId="4" borderId="52" xfId="0" applyNumberFormat="1" applyFont="1" applyFill="1" applyBorder="1" applyAlignment="1">
      <alignment horizontal="right" vertical="center"/>
    </xf>
    <xf numFmtId="0" fontId="2" fillId="4" borderId="4" xfId="0" applyFont="1" applyFill="1" applyBorder="1" applyAlignment="1">
      <alignment horizontal="center"/>
    </xf>
    <xf numFmtId="0" fontId="2" fillId="4" borderId="31" xfId="0" applyFont="1" applyFill="1" applyBorder="1" applyAlignment="1">
      <alignment horizontal="center"/>
    </xf>
    <xf numFmtId="0" fontId="2" fillId="4" borderId="0" xfId="0" applyFont="1" applyFill="1" applyBorder="1" applyAlignment="1">
      <alignment horizontal="left"/>
    </xf>
    <xf numFmtId="0" fontId="2" fillId="4" borderId="47" xfId="0" applyFont="1" applyFill="1" applyBorder="1" applyAlignment="1">
      <alignment horizontal="left"/>
    </xf>
    <xf numFmtId="0" fontId="2" fillId="4" borderId="13" xfId="0" applyFont="1" applyFill="1" applyBorder="1" applyAlignment="1">
      <alignment horizontal="left"/>
    </xf>
    <xf numFmtId="0" fontId="2" fillId="4" borderId="32" xfId="0" applyFont="1" applyFill="1" applyBorder="1" applyAlignment="1">
      <alignment horizontal="left"/>
    </xf>
    <xf numFmtId="179" fontId="2" fillId="4" borderId="9" xfId="0" applyNumberFormat="1" applyFont="1" applyFill="1" applyBorder="1" applyAlignment="1">
      <alignment horizontal="right"/>
    </xf>
    <xf numFmtId="0" fontId="2" fillId="4" borderId="9" xfId="0" applyFont="1" applyFill="1" applyBorder="1" applyAlignment="1">
      <alignment horizontal="right"/>
    </xf>
    <xf numFmtId="0" fontId="2" fillId="4" borderId="48" xfId="0" applyFont="1" applyFill="1" applyBorder="1" applyAlignment="1">
      <alignment horizontal="right"/>
    </xf>
    <xf numFmtId="0" fontId="16" fillId="7" borderId="11" xfId="0" applyFont="1" applyFill="1" applyBorder="1" applyAlignment="1">
      <alignment horizontal="left" vertical="center"/>
    </xf>
    <xf numFmtId="0" fontId="2" fillId="7" borderId="11" xfId="0" applyFont="1" applyFill="1" applyBorder="1" applyAlignment="1">
      <alignment horizontal="left" vertical="center"/>
    </xf>
    <xf numFmtId="0" fontId="2" fillId="7" borderId="20" xfId="0" applyFont="1" applyFill="1" applyBorder="1" applyAlignment="1">
      <alignment horizontal="left" vertical="center"/>
    </xf>
    <xf numFmtId="179" fontId="2" fillId="7" borderId="49" xfId="0" applyNumberFormat="1" applyFont="1" applyFill="1" applyBorder="1" applyAlignment="1">
      <alignment horizontal="right" vertical="center"/>
    </xf>
    <xf numFmtId="0" fontId="14" fillId="4" borderId="11" xfId="0" applyFont="1" applyFill="1" applyBorder="1" applyAlignment="1">
      <alignment horizontal="left" vertical="center"/>
    </xf>
    <xf numFmtId="0" fontId="14" fillId="4" borderId="20" xfId="0" applyFont="1" applyFill="1" applyBorder="1" applyAlignment="1">
      <alignment horizontal="left" vertical="center"/>
    </xf>
    <xf numFmtId="180" fontId="2" fillId="4" borderId="49" xfId="0" applyNumberFormat="1" applyFont="1" applyFill="1" applyBorder="1" applyAlignment="1">
      <alignment horizontal="right" vertical="center"/>
    </xf>
    <xf numFmtId="179" fontId="2" fillId="4" borderId="49" xfId="0" applyNumberFormat="1" applyFont="1" applyFill="1" applyBorder="1" applyAlignment="1">
      <alignment horizontal="right" vertical="center"/>
    </xf>
    <xf numFmtId="0" fontId="14" fillId="4" borderId="11" xfId="0" applyFont="1" applyFill="1" applyBorder="1" applyAlignment="1">
      <alignment horizontal="left"/>
    </xf>
    <xf numFmtId="0" fontId="14" fillId="4" borderId="20" xfId="0" applyFont="1" applyFill="1" applyBorder="1" applyAlignment="1">
      <alignment horizontal="left"/>
    </xf>
    <xf numFmtId="0" fontId="17" fillId="4" borderId="45"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5" xfId="0" applyFont="1" applyFill="1" applyBorder="1" applyAlignment="1">
      <alignment horizontal="center" vertical="center"/>
    </xf>
    <xf numFmtId="0" fontId="17" fillId="4" borderId="41" xfId="0" applyFont="1" applyFill="1" applyBorder="1" applyAlignment="1">
      <alignment horizontal="right" vertical="center"/>
    </xf>
    <xf numFmtId="0" fontId="6" fillId="4" borderId="3" xfId="0" applyFont="1" applyFill="1" applyBorder="1" applyAlignment="1">
      <alignment horizontal="right" vertical="center"/>
    </xf>
    <xf numFmtId="0" fontId="17" fillId="4" borderId="3" xfId="0" applyFont="1" applyFill="1" applyBorder="1" applyAlignment="1">
      <alignment horizontal="right" vertical="center"/>
    </xf>
    <xf numFmtId="0" fontId="6" fillId="4" borderId="42" xfId="0" applyFont="1" applyFill="1" applyBorder="1" applyAlignment="1">
      <alignment horizontal="right" vertical="center"/>
    </xf>
    <xf numFmtId="179" fontId="2" fillId="4" borderId="13" xfId="0" applyNumberFormat="1" applyFont="1" applyFill="1" applyBorder="1" applyAlignment="1">
      <alignment horizontal="right" vertical="center"/>
    </xf>
    <xf numFmtId="179" fontId="2" fillId="4" borderId="32" xfId="0" applyNumberFormat="1" applyFont="1" applyFill="1" applyBorder="1" applyAlignment="1">
      <alignment horizontal="right" vertical="center"/>
    </xf>
    <xf numFmtId="0" fontId="2" fillId="4" borderId="2"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3" xfId="0" applyFont="1" applyFill="1" applyBorder="1" applyAlignment="1">
      <alignment horizontal="center" vertical="center"/>
    </xf>
    <xf numFmtId="0" fontId="16" fillId="4" borderId="3" xfId="0" applyFont="1" applyFill="1" applyBorder="1" applyAlignment="1">
      <alignment horizontal="left" vertical="center"/>
    </xf>
    <xf numFmtId="0" fontId="2" fillId="4" borderId="3" xfId="0" applyFont="1" applyFill="1" applyBorder="1" applyAlignment="1">
      <alignment horizontal="left" vertical="center"/>
    </xf>
    <xf numFmtId="0" fontId="2" fillId="4" borderId="42" xfId="0" applyFont="1" applyFill="1" applyBorder="1" applyAlignment="1">
      <alignment horizontal="left" vertical="center"/>
    </xf>
    <xf numFmtId="179" fontId="2" fillId="4" borderId="9" xfId="0" applyNumberFormat="1" applyFont="1" applyFill="1" applyBorder="1" applyAlignment="1">
      <alignment horizontal="right" vertical="center"/>
    </xf>
    <xf numFmtId="0" fontId="2" fillId="4" borderId="12"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0" xfId="0" applyFont="1" applyFill="1" applyBorder="1" applyAlignment="1">
      <alignment horizontal="left" vertical="center"/>
    </xf>
    <xf numFmtId="179" fontId="2" fillId="4" borderId="0" xfId="0" applyNumberFormat="1" applyFont="1" applyFill="1" applyBorder="1" applyAlignment="1">
      <alignment horizontal="right" vertical="center"/>
    </xf>
    <xf numFmtId="180" fontId="2" fillId="4" borderId="0" xfId="0" applyNumberFormat="1" applyFont="1" applyFill="1" applyBorder="1" applyAlignment="1">
      <alignment horizontal="right" vertical="center"/>
    </xf>
    <xf numFmtId="180" fontId="2" fillId="4" borderId="47" xfId="0" applyNumberFormat="1" applyFont="1" applyFill="1" applyBorder="1" applyAlignment="1">
      <alignment horizontal="right" vertical="center"/>
    </xf>
    <xf numFmtId="0" fontId="19" fillId="4" borderId="13" xfId="0" applyFont="1" applyFill="1" applyBorder="1" applyAlignment="1">
      <alignment horizontal="left" vertical="center"/>
    </xf>
    <xf numFmtId="0" fontId="6" fillId="4" borderId="13" xfId="0" applyFont="1" applyFill="1" applyBorder="1" applyAlignment="1">
      <alignment horizontal="left" vertical="center"/>
    </xf>
    <xf numFmtId="179" fontId="6" fillId="4" borderId="13" xfId="0" applyNumberFormat="1" applyFont="1" applyFill="1" applyBorder="1" applyAlignment="1">
      <alignment horizontal="right" vertical="center"/>
    </xf>
    <xf numFmtId="179" fontId="6" fillId="4" borderId="32" xfId="0" applyNumberFormat="1" applyFont="1" applyFill="1" applyBorder="1" applyAlignment="1">
      <alignment horizontal="right" vertical="center"/>
    </xf>
    <xf numFmtId="0" fontId="16" fillId="4" borderId="0" xfId="0" applyFont="1" applyFill="1" applyBorder="1" applyAlignment="1">
      <alignment horizontal="left" vertical="center"/>
    </xf>
    <xf numFmtId="179" fontId="2" fillId="4" borderId="47" xfId="0" applyNumberFormat="1" applyFont="1" applyFill="1" applyBorder="1" applyAlignment="1">
      <alignment horizontal="right" vertical="center"/>
    </xf>
    <xf numFmtId="0" fontId="20" fillId="4" borderId="1" xfId="0" applyFont="1" applyFill="1" applyBorder="1" applyAlignment="1">
      <alignment horizontal="center" vertical="center"/>
    </xf>
    <xf numFmtId="0" fontId="13" fillId="4" borderId="1" xfId="0" applyFont="1" applyFill="1" applyBorder="1" applyAlignment="1">
      <alignment horizontal="center" vertical="center"/>
    </xf>
    <xf numFmtId="179" fontId="13" fillId="4" borderId="1" xfId="0" applyNumberFormat="1" applyFont="1" applyFill="1" applyBorder="1" applyAlignment="1">
      <alignment horizontal="center" vertical="center"/>
    </xf>
    <xf numFmtId="0" fontId="17" fillId="7" borderId="0" xfId="0" applyFont="1" applyFill="1" applyBorder="1" applyAlignment="1">
      <alignment horizontal="left" vertical="center"/>
    </xf>
    <xf numFmtId="0" fontId="6" fillId="7" borderId="0" xfId="0" applyFont="1" applyFill="1" applyBorder="1" applyAlignment="1">
      <alignment horizontal="left" vertical="center"/>
    </xf>
    <xf numFmtId="179" fontId="6" fillId="7" borderId="3" xfId="0" applyNumberFormat="1" applyFont="1" applyFill="1" applyBorder="1" applyAlignment="1">
      <alignment horizontal="right" vertical="center"/>
    </xf>
    <xf numFmtId="0" fontId="2" fillId="7" borderId="3" xfId="0" applyFont="1" applyFill="1" applyBorder="1" applyAlignment="1">
      <alignment horizontal="center" vertical="center"/>
    </xf>
    <xf numFmtId="0" fontId="2" fillId="7" borderId="42" xfId="0" applyFont="1" applyFill="1" applyBorder="1" applyAlignment="1">
      <alignment horizontal="center" vertical="center"/>
    </xf>
    <xf numFmtId="0" fontId="16" fillId="4" borderId="0" xfId="0" applyFont="1" applyFill="1" applyAlignment="1">
      <alignment horizontal="left" vertical="center" wrapText="1"/>
    </xf>
    <xf numFmtId="0" fontId="3" fillId="4" borderId="0" xfId="0" applyFont="1" applyFill="1" applyAlignment="1">
      <alignment horizontal="left" vertical="center"/>
    </xf>
    <xf numFmtId="0" fontId="21" fillId="4" borderId="0" xfId="0" applyFont="1" applyFill="1" applyAlignment="1">
      <alignment horizontal="left" vertical="center"/>
    </xf>
    <xf numFmtId="0" fontId="12" fillId="4" borderId="0" xfId="0" applyFont="1" applyFill="1" applyAlignment="1">
      <alignment horizontal="left" vertical="center"/>
    </xf>
    <xf numFmtId="179" fontId="2" fillId="6" borderId="1" xfId="0" applyNumberFormat="1" applyFont="1" applyFill="1" applyBorder="1" applyAlignment="1" applyProtection="1">
      <alignment horizontal="left" vertical="center"/>
    </xf>
    <xf numFmtId="179" fontId="11" fillId="6" borderId="8" xfId="0" applyNumberFormat="1" applyFont="1" applyFill="1" applyBorder="1" applyAlignment="1" applyProtection="1">
      <alignment horizontal="center" vertical="center"/>
    </xf>
    <xf numFmtId="0" fontId="2" fillId="6" borderId="7" xfId="0" applyFont="1" applyFill="1" applyBorder="1" applyAlignment="1" applyProtection="1">
      <alignment horizontal="left" vertical="center"/>
    </xf>
    <xf numFmtId="0" fontId="2" fillId="6" borderId="1" xfId="0" applyFont="1" applyFill="1" applyBorder="1" applyAlignment="1" applyProtection="1">
      <alignment horizontal="left" vertical="center"/>
    </xf>
    <xf numFmtId="179" fontId="11" fillId="6" borderId="1" xfId="0" applyNumberFormat="1" applyFont="1" applyFill="1" applyBorder="1" applyAlignment="1" applyProtection="1">
      <alignment horizontal="center" vertical="center"/>
    </xf>
    <xf numFmtId="0" fontId="5" fillId="2" borderId="1" xfId="0" applyFont="1" applyFill="1" applyBorder="1" applyAlignment="1" applyProtection="1">
      <alignment horizontal="left" vertical="center"/>
    </xf>
    <xf numFmtId="177" fontId="5" fillId="2" borderId="1" xfId="0" applyNumberFormat="1" applyFont="1" applyFill="1" applyBorder="1" applyAlignment="1" applyProtection="1">
      <alignment horizontal="left" vertical="center"/>
    </xf>
    <xf numFmtId="0" fontId="5" fillId="2" borderId="9" xfId="0" applyFont="1" applyFill="1" applyBorder="1" applyAlignment="1" applyProtection="1">
      <alignment horizontal="left" vertical="center"/>
    </xf>
    <xf numFmtId="178" fontId="5" fillId="2" borderId="5" xfId="0" applyNumberFormat="1" applyFont="1" applyFill="1" applyBorder="1" applyAlignment="1" applyProtection="1">
      <alignment horizontal="left" vertical="center"/>
    </xf>
    <xf numFmtId="178" fontId="5" fillId="2" borderId="6" xfId="0" applyNumberFormat="1" applyFont="1" applyFill="1" applyBorder="1" applyAlignment="1" applyProtection="1">
      <alignment horizontal="left" vertical="center"/>
    </xf>
    <xf numFmtId="49" fontId="5" fillId="2" borderId="8" xfId="0" applyNumberFormat="1" applyFont="1" applyFill="1" applyBorder="1" applyAlignment="1" applyProtection="1">
      <alignment horizontal="left" vertical="center"/>
    </xf>
    <xf numFmtId="0" fontId="5" fillId="2" borderId="8"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6" xfId="0" applyFont="1" applyFill="1" applyBorder="1" applyAlignment="1" applyProtection="1">
      <alignment horizontal="left" vertical="center"/>
    </xf>
    <xf numFmtId="0" fontId="5" fillId="3" borderId="1" xfId="0" applyFont="1" applyFill="1" applyBorder="1" applyAlignment="1" applyProtection="1">
      <alignment horizontal="left" vertical="center"/>
    </xf>
    <xf numFmtId="20" fontId="5" fillId="3" borderId="1" xfId="0" applyNumberFormat="1" applyFont="1" applyFill="1" applyBorder="1" applyAlignment="1" applyProtection="1">
      <alignment horizontal="left" vertical="center"/>
    </xf>
    <xf numFmtId="0" fontId="5" fillId="5" borderId="1" xfId="0" applyFont="1" applyFill="1" applyBorder="1" applyAlignment="1" applyProtection="1">
      <alignment horizontal="left" vertical="center"/>
    </xf>
    <xf numFmtId="0" fontId="2" fillId="4" borderId="0" xfId="0" applyFont="1" applyFill="1" applyAlignment="1" applyProtection="1">
      <alignment horizontal="left" vertical="center"/>
      <protection locked="0"/>
    </xf>
    <xf numFmtId="0" fontId="2" fillId="0" borderId="0" xfId="0" applyFont="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3737A-E197-4802-8217-CFC117532F3D}">
  <dimension ref="A1:DB103"/>
  <sheetViews>
    <sheetView tabSelected="1" view="pageBreakPreview" zoomScaleNormal="100" zoomScaleSheetLayoutView="100" workbookViewId="0">
      <selection activeCell="AR3" sqref="AR3:BH3"/>
    </sheetView>
  </sheetViews>
  <sheetFormatPr defaultColWidth="2.375" defaultRowHeight="15" customHeight="1" x14ac:dyDescent="0.4"/>
  <cols>
    <col min="1" max="61" width="2.375" style="24"/>
    <col min="62" max="62" width="56.375" style="24" hidden="1" customWidth="1"/>
    <col min="63" max="63" width="5" style="24" hidden="1" customWidth="1"/>
    <col min="64" max="16384" width="2.375" style="24"/>
  </cols>
  <sheetData>
    <row r="1" spans="1:62" ht="15" customHeight="1" x14ac:dyDescent="0.4">
      <c r="A1" s="74" t="s">
        <v>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L1" s="77" t="s">
        <v>21</v>
      </c>
      <c r="AM1" s="77"/>
      <c r="AN1" s="77"/>
      <c r="AO1" s="77"/>
      <c r="AP1" s="77"/>
      <c r="AQ1" s="77"/>
      <c r="AR1" s="77"/>
      <c r="AS1" s="77"/>
      <c r="AT1" s="77"/>
      <c r="AU1" s="77"/>
      <c r="AV1" s="77"/>
      <c r="AW1" s="77"/>
      <c r="AX1" s="77"/>
      <c r="AY1" s="77"/>
      <c r="AZ1" s="77"/>
      <c r="BA1" s="77"/>
      <c r="BB1" s="77"/>
      <c r="BC1" s="77"/>
      <c r="BD1" s="77"/>
      <c r="BE1" s="77"/>
      <c r="BF1" s="77"/>
      <c r="BG1" s="77"/>
      <c r="BH1" s="77"/>
      <c r="BJ1" s="25">
        <f ca="1">TODAY()</f>
        <v>44468</v>
      </c>
    </row>
    <row r="2" spans="1:62" ht="15" customHeight="1" x14ac:dyDescent="0.4">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L2" s="78"/>
      <c r="AM2" s="78"/>
      <c r="AN2" s="78"/>
      <c r="AO2" s="78"/>
      <c r="AP2" s="78"/>
      <c r="AQ2" s="78"/>
      <c r="AR2" s="78"/>
      <c r="AS2" s="78"/>
      <c r="AT2" s="78"/>
      <c r="AU2" s="78"/>
      <c r="AV2" s="78"/>
      <c r="AW2" s="78"/>
      <c r="AX2" s="78"/>
      <c r="AY2" s="78"/>
      <c r="AZ2" s="78"/>
      <c r="BA2" s="78"/>
      <c r="BB2" s="78"/>
      <c r="BC2" s="78"/>
      <c r="BD2" s="78"/>
      <c r="BE2" s="78"/>
      <c r="BF2" s="78"/>
      <c r="BG2" s="78"/>
      <c r="BH2" s="78"/>
      <c r="BJ2" s="24">
        <f ca="1">YEAR(BJ1)</f>
        <v>2021</v>
      </c>
    </row>
    <row r="3" spans="1:62" ht="15" customHeight="1" x14ac:dyDescent="0.4">
      <c r="A3" s="55" t="s">
        <v>1</v>
      </c>
      <c r="B3" s="55"/>
      <c r="C3" s="55" t="s">
        <v>2</v>
      </c>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L3" s="51" t="s">
        <v>4</v>
      </c>
      <c r="AM3" s="51"/>
      <c r="AN3" s="51"/>
      <c r="AO3" s="51"/>
      <c r="AP3" s="51"/>
      <c r="AQ3" s="51"/>
      <c r="AR3" s="82"/>
      <c r="AS3" s="82"/>
      <c r="AT3" s="82"/>
      <c r="AU3" s="82"/>
      <c r="AV3" s="82"/>
      <c r="AW3" s="82"/>
      <c r="AX3" s="82"/>
      <c r="AY3" s="82"/>
      <c r="AZ3" s="82"/>
      <c r="BA3" s="82"/>
      <c r="BB3" s="82"/>
      <c r="BC3" s="82"/>
      <c r="BD3" s="82"/>
      <c r="BE3" s="82"/>
      <c r="BF3" s="82"/>
      <c r="BG3" s="82"/>
      <c r="BH3" s="82"/>
      <c r="BJ3" s="24" t="s">
        <v>78</v>
      </c>
    </row>
    <row r="4" spans="1:62" ht="15" customHeight="1" x14ac:dyDescent="0.4">
      <c r="A4" s="26"/>
      <c r="B4" s="26"/>
      <c r="C4" s="351" t="s">
        <v>179</v>
      </c>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L4" s="51" t="s">
        <v>9</v>
      </c>
      <c r="AM4" s="51"/>
      <c r="AN4" s="51"/>
      <c r="AO4" s="51"/>
      <c r="AP4" s="51"/>
      <c r="AQ4" s="51"/>
      <c r="AR4" s="82" t="s">
        <v>10</v>
      </c>
      <c r="AS4" s="82"/>
      <c r="AT4" s="82"/>
      <c r="AU4" s="82"/>
      <c r="AV4" s="82"/>
      <c r="AW4" s="82"/>
      <c r="AX4" s="82"/>
      <c r="AY4" s="82"/>
      <c r="AZ4" s="82"/>
      <c r="BA4" s="82"/>
      <c r="BB4" s="82"/>
      <c r="BC4" s="82"/>
      <c r="BD4" s="82"/>
      <c r="BE4" s="82"/>
      <c r="BF4" s="82"/>
      <c r="BG4" s="82"/>
      <c r="BH4" s="82"/>
      <c r="BJ4" s="24" t="s">
        <v>79</v>
      </c>
    </row>
    <row r="5" spans="1:62" ht="15" customHeight="1" x14ac:dyDescent="0.4">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L5" s="51" t="s">
        <v>5</v>
      </c>
      <c r="AM5" s="51"/>
      <c r="AN5" s="51"/>
      <c r="AO5" s="51"/>
      <c r="AP5" s="51"/>
      <c r="AQ5" s="51"/>
      <c r="AR5" s="82"/>
      <c r="AS5" s="82"/>
      <c r="AT5" s="82"/>
      <c r="AU5" s="82"/>
      <c r="AV5" s="82"/>
      <c r="AW5" s="82"/>
      <c r="AX5" s="82"/>
      <c r="AY5" s="82"/>
      <c r="AZ5" s="82"/>
      <c r="BA5" s="82"/>
      <c r="BB5" s="82"/>
      <c r="BC5" s="82"/>
      <c r="BD5" s="82"/>
      <c r="BE5" s="82"/>
      <c r="BF5" s="82"/>
      <c r="BG5" s="82"/>
      <c r="BH5" s="82"/>
      <c r="BJ5" s="24" t="s">
        <v>80</v>
      </c>
    </row>
    <row r="6" spans="1:62" ht="15" customHeight="1" x14ac:dyDescent="0.4">
      <c r="A6" s="75" t="str">
        <f ca="1">BJ6&amp;BJ7&amp;BJ8&amp;BJ10&amp;BJ11&amp;AR7&amp;" "&amp;BJ27&amp;" admission."</f>
        <v>I, , will be sponsoring my son,  for the application at Tokyo Johoku Japanese Language School, for the January 2022 admission.</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L6" s="51" t="s">
        <v>6</v>
      </c>
      <c r="AM6" s="51"/>
      <c r="AN6" s="51"/>
      <c r="AO6" s="51"/>
      <c r="AP6" s="51"/>
      <c r="AQ6" s="51"/>
      <c r="AR6" s="82" t="s">
        <v>152</v>
      </c>
      <c r="AS6" s="82"/>
      <c r="AT6" s="82"/>
      <c r="AU6" s="82"/>
      <c r="AV6" s="82"/>
      <c r="AW6" s="82"/>
      <c r="AX6" s="82"/>
      <c r="AY6" s="82"/>
      <c r="AZ6" s="82"/>
      <c r="BA6" s="82"/>
      <c r="BB6" s="82"/>
      <c r="BC6" s="82"/>
      <c r="BD6" s="82"/>
      <c r="BE6" s="82"/>
      <c r="BF6" s="82"/>
      <c r="BG6" s="82"/>
      <c r="BH6" s="82"/>
      <c r="BJ6" s="24" t="s">
        <v>7</v>
      </c>
    </row>
    <row r="7" spans="1:62" ht="15" customHeight="1" x14ac:dyDescent="0.4">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L7" s="51" t="s">
        <v>11</v>
      </c>
      <c r="AM7" s="51"/>
      <c r="AN7" s="51"/>
      <c r="AO7" s="51"/>
      <c r="AP7" s="51"/>
      <c r="AQ7" s="51"/>
      <c r="AR7" s="82" t="s">
        <v>182</v>
      </c>
      <c r="AS7" s="82"/>
      <c r="AT7" s="82"/>
      <c r="AU7" s="82"/>
      <c r="AV7" s="82"/>
      <c r="AW7" s="82"/>
      <c r="AX7" s="82"/>
      <c r="AY7" s="82"/>
      <c r="AZ7" s="82"/>
      <c r="BA7" s="82"/>
      <c r="BB7" s="82"/>
      <c r="BC7" s="82"/>
      <c r="BD7" s="82"/>
      <c r="BE7" s="82"/>
      <c r="BF7" s="82"/>
      <c r="BG7" s="82"/>
      <c r="BH7" s="82"/>
      <c r="BJ7" s="24" t="str">
        <f>UPPER(IF(RELATIONSHIP=BJ5,APPNAME,SPONAME))</f>
        <v/>
      </c>
    </row>
    <row r="8" spans="1:62" ht="15" customHeight="1" x14ac:dyDescent="0.4">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L8" s="81" t="s">
        <v>20</v>
      </c>
      <c r="AM8" s="81"/>
      <c r="AN8" s="81"/>
      <c r="AO8" s="81"/>
      <c r="AP8" s="81"/>
      <c r="AQ8" s="81"/>
      <c r="AR8" s="81"/>
      <c r="AS8" s="81"/>
      <c r="AT8" s="81"/>
      <c r="AU8" s="81"/>
      <c r="AV8" s="81"/>
      <c r="AW8" s="81"/>
      <c r="AX8" s="81"/>
      <c r="AY8" s="81"/>
      <c r="AZ8" s="81"/>
      <c r="BA8" s="81"/>
      <c r="BB8" s="81"/>
      <c r="BC8" s="81"/>
      <c r="BD8" s="81"/>
      <c r="BE8" s="81"/>
      <c r="BF8" s="81"/>
      <c r="BG8" s="81"/>
      <c r="BH8" s="81"/>
      <c r="BJ8" s="24" t="s">
        <v>8</v>
      </c>
    </row>
    <row r="9" spans="1:62" ht="15" customHeight="1" x14ac:dyDescent="0.4">
      <c r="A9" s="53" t="s">
        <v>13</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L9" s="81"/>
      <c r="AM9" s="81"/>
      <c r="AN9" s="81"/>
      <c r="AO9" s="81"/>
      <c r="AP9" s="81"/>
      <c r="AQ9" s="81"/>
      <c r="AR9" s="81"/>
      <c r="AS9" s="81"/>
      <c r="AT9" s="81"/>
      <c r="AU9" s="81"/>
      <c r="AV9" s="81"/>
      <c r="AW9" s="81"/>
      <c r="AX9" s="81"/>
      <c r="AY9" s="81"/>
      <c r="AZ9" s="81"/>
      <c r="BA9" s="81"/>
      <c r="BB9" s="81"/>
      <c r="BC9" s="81"/>
      <c r="BD9" s="81"/>
      <c r="BE9" s="81"/>
      <c r="BF9" s="81"/>
      <c r="BG9" s="81"/>
      <c r="BH9" s="81"/>
      <c r="BJ9" s="24" t="str">
        <f>IF(AR4="MALE"," son, "&amp;BJ12," daughter, "&amp;BJ12)</f>
        <v xml:space="preserve"> son, </v>
      </c>
    </row>
    <row r="10" spans="1:62" ht="15" customHeight="1" x14ac:dyDescent="0.4">
      <c r="A10" s="27" t="str">
        <f>IF(AR12="","","u")</f>
        <v>u</v>
      </c>
      <c r="B10" s="28"/>
      <c r="C10" s="54" t="str">
        <f t="shared" ref="C10:C13" si="0">AR12</f>
        <v>Salary from working at Microsoft</v>
      </c>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L10" s="79" t="s">
        <v>27</v>
      </c>
      <c r="AM10" s="79"/>
      <c r="AN10" s="79"/>
      <c r="AO10" s="79"/>
      <c r="AP10" s="79"/>
      <c r="AQ10" s="79"/>
      <c r="AR10" s="79"/>
      <c r="AS10" s="79"/>
      <c r="AT10" s="79"/>
      <c r="AU10" s="79"/>
      <c r="AV10" s="79"/>
      <c r="AW10" s="79"/>
      <c r="AX10" s="79"/>
      <c r="AY10" s="79"/>
      <c r="AZ10" s="79"/>
      <c r="BA10" s="79"/>
      <c r="BB10" s="79"/>
      <c r="BC10" s="79"/>
      <c r="BD10" s="79"/>
      <c r="BE10" s="79"/>
      <c r="BF10" s="79"/>
      <c r="BG10" s="79"/>
      <c r="BH10" s="79"/>
      <c r="BJ10" s="24" t="str">
        <f>IF(RELATIONSHIP=BJ5,"self",BJ9)</f>
        <v xml:space="preserve"> son, </v>
      </c>
    </row>
    <row r="11" spans="1:62" ht="15" customHeight="1" x14ac:dyDescent="0.4">
      <c r="A11" s="27" t="str">
        <f>IF(AR13="","","v")</f>
        <v>v</v>
      </c>
      <c r="B11" s="28"/>
      <c r="C11" s="54" t="str">
        <f t="shared" si="0"/>
        <v>Sales of items online</v>
      </c>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J11" s="24" t="str">
        <f>" for the application at "&amp;IF(SCHOOLNAME="Shinwa Foreign Language Academy",BJ21,BJ22)&amp;", for the "</f>
        <v xml:space="preserve"> for the application at Tokyo Johoku Japanese Language School, for the </v>
      </c>
    </row>
    <row r="12" spans="1:62" ht="15" customHeight="1" x14ac:dyDescent="0.4">
      <c r="A12" s="27" t="str">
        <f>IF(AR14="","","w")</f>
        <v/>
      </c>
      <c r="B12" s="28"/>
      <c r="C12" s="54">
        <f t="shared" si="0"/>
        <v>0</v>
      </c>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L12" s="51" t="s">
        <v>14</v>
      </c>
      <c r="AM12" s="51"/>
      <c r="AN12" s="51"/>
      <c r="AO12" s="51"/>
      <c r="AP12" s="51"/>
      <c r="AQ12" s="51"/>
      <c r="AR12" s="83" t="s">
        <v>163</v>
      </c>
      <c r="AS12" s="83"/>
      <c r="AT12" s="83"/>
      <c r="AU12" s="83"/>
      <c r="AV12" s="83"/>
      <c r="AW12" s="83"/>
      <c r="AX12" s="83"/>
      <c r="AY12" s="83"/>
      <c r="AZ12" s="83"/>
      <c r="BA12" s="83"/>
      <c r="BB12" s="83"/>
      <c r="BC12" s="83"/>
      <c r="BD12" s="83"/>
      <c r="BE12" s="83"/>
      <c r="BF12" s="83"/>
      <c r="BG12" s="83"/>
      <c r="BH12" s="83"/>
      <c r="BJ12" s="24" t="str">
        <f>UPPER(APPNAME)</f>
        <v/>
      </c>
    </row>
    <row r="13" spans="1:62" ht="15" customHeight="1" x14ac:dyDescent="0.4">
      <c r="A13" s="27" t="str">
        <f>IF(AR15="","","x")</f>
        <v/>
      </c>
      <c r="B13" s="28"/>
      <c r="C13" s="54">
        <f t="shared" si="0"/>
        <v>0</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L13" s="51" t="s">
        <v>15</v>
      </c>
      <c r="AM13" s="51"/>
      <c r="AN13" s="51"/>
      <c r="AO13" s="51"/>
      <c r="AP13" s="51"/>
      <c r="AQ13" s="51"/>
      <c r="AR13" s="84" t="s">
        <v>164</v>
      </c>
      <c r="AS13" s="84"/>
      <c r="AT13" s="84"/>
      <c r="AU13" s="84"/>
      <c r="AV13" s="84"/>
      <c r="AW13" s="84"/>
      <c r="AX13" s="84"/>
      <c r="AY13" s="84"/>
      <c r="AZ13" s="84"/>
      <c r="BA13" s="84"/>
      <c r="BB13" s="84"/>
      <c r="BC13" s="84"/>
      <c r="BD13" s="84"/>
      <c r="BE13" s="84"/>
      <c r="BF13" s="84"/>
      <c r="BG13" s="84"/>
      <c r="BH13" s="84"/>
      <c r="BJ13" s="24" t="s">
        <v>38</v>
      </c>
    </row>
    <row r="14" spans="1:62" ht="15" customHeight="1" x14ac:dyDescent="0.4">
      <c r="A14" s="53" t="s">
        <v>34</v>
      </c>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L14" s="51" t="s">
        <v>16</v>
      </c>
      <c r="AM14" s="51"/>
      <c r="AN14" s="51"/>
      <c r="AO14" s="51"/>
      <c r="AP14" s="51"/>
      <c r="AQ14" s="51"/>
      <c r="AR14" s="83"/>
      <c r="AS14" s="83"/>
      <c r="AT14" s="83"/>
      <c r="AU14" s="83"/>
      <c r="AV14" s="83"/>
      <c r="AW14" s="83"/>
      <c r="AX14" s="83"/>
      <c r="AY14" s="83"/>
      <c r="AZ14" s="83"/>
      <c r="BA14" s="83"/>
      <c r="BB14" s="83"/>
      <c r="BC14" s="83"/>
      <c r="BD14" s="83"/>
      <c r="BE14" s="83"/>
      <c r="BF14" s="83"/>
      <c r="BG14" s="83"/>
      <c r="BH14" s="83"/>
      <c r="BJ14" s="29" t="s">
        <v>39</v>
      </c>
    </row>
    <row r="15" spans="1:62" ht="15" customHeight="1" x14ac:dyDescent="0.4">
      <c r="A15" s="56"/>
      <c r="B15" s="56"/>
      <c r="C15" s="56"/>
      <c r="D15" s="55" t="s">
        <v>91</v>
      </c>
      <c r="E15" s="55"/>
      <c r="F15" s="55"/>
      <c r="G15" s="55"/>
      <c r="H15" s="55"/>
      <c r="I15" s="55"/>
      <c r="J15" s="55"/>
      <c r="K15" s="55"/>
      <c r="L15" s="55"/>
      <c r="M15" s="55"/>
      <c r="N15" s="55" t="str">
        <f>UPPER(AU22)</f>
        <v/>
      </c>
      <c r="O15" s="55"/>
      <c r="P15" s="55"/>
      <c r="Q15" s="55"/>
      <c r="R15" s="55"/>
      <c r="S15" s="55"/>
      <c r="T15" s="55"/>
      <c r="U15" s="55"/>
      <c r="V15" s="55"/>
      <c r="W15" s="55"/>
      <c r="X15" s="55"/>
      <c r="Y15" s="55"/>
      <c r="Z15" s="55"/>
      <c r="AA15" s="55"/>
      <c r="AB15" s="55"/>
      <c r="AC15" s="55"/>
      <c r="AD15" s="55"/>
      <c r="AE15" s="55"/>
      <c r="AF15" s="55"/>
      <c r="AG15" s="55"/>
      <c r="AH15" s="55"/>
      <c r="AI15" s="55"/>
      <c r="AJ15" s="55"/>
      <c r="AL15" s="51" t="s">
        <v>17</v>
      </c>
      <c r="AM15" s="51"/>
      <c r="AN15" s="51"/>
      <c r="AO15" s="51"/>
      <c r="AP15" s="51"/>
      <c r="AQ15" s="51"/>
      <c r="AR15" s="83"/>
      <c r="AS15" s="83"/>
      <c r="AT15" s="83"/>
      <c r="AU15" s="83"/>
      <c r="AV15" s="83"/>
      <c r="AW15" s="83"/>
      <c r="AX15" s="83"/>
      <c r="AY15" s="83"/>
      <c r="AZ15" s="83"/>
      <c r="BA15" s="83"/>
      <c r="BB15" s="83"/>
      <c r="BC15" s="83"/>
      <c r="BD15" s="83"/>
      <c r="BE15" s="83"/>
      <c r="BF15" s="83"/>
      <c r="BG15" s="83"/>
      <c r="BH15" s="83"/>
      <c r="BJ15" s="29" t="s">
        <v>40</v>
      </c>
    </row>
    <row r="16" spans="1:62" ht="15" customHeight="1" x14ac:dyDescent="0.4">
      <c r="A16" s="56"/>
      <c r="B16" s="56"/>
      <c r="C16" s="56"/>
      <c r="D16" s="55" t="s">
        <v>22</v>
      </c>
      <c r="E16" s="55"/>
      <c r="F16" s="55"/>
      <c r="G16" s="55"/>
      <c r="H16" s="55"/>
      <c r="I16" s="55"/>
      <c r="J16" s="55"/>
      <c r="K16" s="55"/>
      <c r="L16" s="55"/>
      <c r="M16" s="55"/>
      <c r="N16" s="55" t="str">
        <f>UPPER(SPONAME)</f>
        <v/>
      </c>
      <c r="O16" s="55"/>
      <c r="P16" s="55"/>
      <c r="Q16" s="55"/>
      <c r="R16" s="55"/>
      <c r="S16" s="55"/>
      <c r="T16" s="55"/>
      <c r="U16" s="55"/>
      <c r="V16" s="55"/>
      <c r="W16" s="55"/>
      <c r="X16" s="55"/>
      <c r="Y16" s="55"/>
      <c r="Z16" s="55"/>
      <c r="AA16" s="55"/>
      <c r="AB16" s="55"/>
      <c r="AC16" s="55"/>
      <c r="AD16" s="55"/>
      <c r="AE16" s="55"/>
      <c r="AF16" s="55"/>
      <c r="AG16" s="55"/>
      <c r="AH16" s="55"/>
      <c r="AI16" s="55"/>
      <c r="AJ16" s="55"/>
      <c r="AL16" s="51" t="s">
        <v>18</v>
      </c>
      <c r="AM16" s="51"/>
      <c r="AN16" s="51"/>
      <c r="AO16" s="51"/>
      <c r="AP16" s="51"/>
      <c r="AQ16" s="51"/>
      <c r="AR16" s="83"/>
      <c r="AS16" s="83"/>
      <c r="AT16" s="83"/>
      <c r="AU16" s="83"/>
      <c r="AV16" s="83"/>
      <c r="AW16" s="83"/>
      <c r="AX16" s="83"/>
      <c r="AY16" s="83"/>
      <c r="AZ16" s="83"/>
      <c r="BA16" s="83"/>
      <c r="BB16" s="83"/>
      <c r="BC16" s="83"/>
      <c r="BD16" s="83"/>
      <c r="BE16" s="83"/>
      <c r="BF16" s="83"/>
      <c r="BG16" s="83"/>
      <c r="BH16" s="83"/>
      <c r="BJ16" s="29" t="s">
        <v>41</v>
      </c>
    </row>
    <row r="17" spans="1:63" ht="15" customHeight="1" x14ac:dyDescent="0.4">
      <c r="A17" s="56"/>
      <c r="B17" s="56"/>
      <c r="C17" s="56"/>
      <c r="D17" s="55" t="s">
        <v>23</v>
      </c>
      <c r="E17" s="55"/>
      <c r="F17" s="55"/>
      <c r="G17" s="55"/>
      <c r="H17" s="55"/>
      <c r="I17" s="55"/>
      <c r="J17" s="55"/>
      <c r="K17" s="55"/>
      <c r="L17" s="55"/>
      <c r="M17" s="55"/>
      <c r="N17" s="76">
        <f>AU23</f>
        <v>0</v>
      </c>
      <c r="O17" s="55"/>
      <c r="P17" s="55"/>
      <c r="Q17" s="55"/>
      <c r="R17" s="55"/>
      <c r="S17" s="55"/>
      <c r="T17" s="55"/>
      <c r="U17" s="55"/>
      <c r="V17" s="55"/>
      <c r="W17" s="55"/>
      <c r="X17" s="55"/>
      <c r="Y17" s="55"/>
      <c r="Z17" s="55"/>
      <c r="AA17" s="55"/>
      <c r="AB17" s="55"/>
      <c r="AC17" s="55"/>
      <c r="AD17" s="55"/>
      <c r="AE17" s="55"/>
      <c r="AF17" s="55"/>
      <c r="AG17" s="55"/>
      <c r="AH17" s="55"/>
      <c r="AI17" s="55"/>
      <c r="AJ17" s="55"/>
      <c r="AL17" s="51" t="s">
        <v>19</v>
      </c>
      <c r="AM17" s="51"/>
      <c r="AN17" s="51"/>
      <c r="AO17" s="51"/>
      <c r="AP17" s="51"/>
      <c r="AQ17" s="51"/>
      <c r="AR17" s="83"/>
      <c r="AS17" s="83"/>
      <c r="AT17" s="83"/>
      <c r="AU17" s="83"/>
      <c r="AV17" s="83"/>
      <c r="AW17" s="83"/>
      <c r="AX17" s="83"/>
      <c r="AY17" s="83"/>
      <c r="AZ17" s="83"/>
      <c r="BA17" s="83"/>
      <c r="BB17" s="83"/>
      <c r="BC17" s="83"/>
      <c r="BD17" s="83"/>
      <c r="BE17" s="83"/>
      <c r="BF17" s="83"/>
      <c r="BG17" s="83"/>
      <c r="BH17" s="83"/>
      <c r="BJ17" s="29" t="s">
        <v>42</v>
      </c>
    </row>
    <row r="18" spans="1:63" ht="15" customHeight="1" x14ac:dyDescent="0.4">
      <c r="A18" s="56"/>
      <c r="B18" s="56"/>
      <c r="C18" s="56"/>
      <c r="D18" s="55" t="s">
        <v>35</v>
      </c>
      <c r="E18" s="55"/>
      <c r="F18" s="55"/>
      <c r="G18" s="55"/>
      <c r="H18" s="55"/>
      <c r="I18" s="55"/>
      <c r="J18" s="55"/>
      <c r="K18" s="55"/>
      <c r="L18" s="55"/>
      <c r="M18" s="55"/>
      <c r="N18" s="55" t="str">
        <f>AU24&amp;"/"&amp;AY24&amp;"/"&amp;BB24</f>
        <v>//</v>
      </c>
      <c r="O18" s="55"/>
      <c r="P18" s="55"/>
      <c r="Q18" s="55"/>
      <c r="R18" s="55"/>
      <c r="S18" s="55"/>
      <c r="T18" s="55"/>
      <c r="U18" s="55"/>
      <c r="V18" s="55"/>
      <c r="W18" s="55"/>
      <c r="X18" s="55"/>
      <c r="Y18" s="55"/>
      <c r="Z18" s="55"/>
      <c r="AA18" s="55"/>
      <c r="AB18" s="55"/>
      <c r="AC18" s="55"/>
      <c r="AD18" s="55"/>
      <c r="AE18" s="55"/>
      <c r="AF18" s="55"/>
      <c r="AG18" s="55"/>
      <c r="AH18" s="55"/>
      <c r="AI18" s="55"/>
      <c r="AJ18" s="55"/>
      <c r="AL18" s="85" t="s">
        <v>92</v>
      </c>
      <c r="AM18" s="85"/>
      <c r="AN18" s="85"/>
      <c r="AO18" s="85"/>
      <c r="AP18" s="85"/>
      <c r="AQ18" s="85"/>
      <c r="AR18" s="85"/>
      <c r="AS18" s="85"/>
      <c r="AT18" s="85"/>
      <c r="AU18" s="85"/>
      <c r="AV18" s="85"/>
      <c r="AW18" s="85"/>
      <c r="AX18" s="85"/>
      <c r="AY18" s="85"/>
      <c r="AZ18" s="85"/>
      <c r="BA18" s="85"/>
      <c r="BB18" s="85"/>
      <c r="BC18" s="85"/>
      <c r="BD18" s="85"/>
      <c r="BE18" s="85"/>
      <c r="BF18" s="85"/>
      <c r="BG18" s="85"/>
      <c r="BH18" s="85"/>
      <c r="BJ18" s="29"/>
    </row>
    <row r="19" spans="1:63" ht="15" customHeight="1" x14ac:dyDescent="0.4">
      <c r="A19" s="56"/>
      <c r="B19" s="56"/>
      <c r="C19" s="56"/>
      <c r="D19" s="55" t="s">
        <v>36</v>
      </c>
      <c r="E19" s="55"/>
      <c r="F19" s="55"/>
      <c r="G19" s="55"/>
      <c r="H19" s="55"/>
      <c r="I19" s="55"/>
      <c r="J19" s="55"/>
      <c r="K19" s="55"/>
      <c r="L19" s="55"/>
      <c r="M19" s="55"/>
      <c r="N19" s="55" t="str">
        <f>AU25</f>
        <v>Savings Account</v>
      </c>
      <c r="O19" s="55"/>
      <c r="P19" s="55"/>
      <c r="Q19" s="55"/>
      <c r="R19" s="55"/>
      <c r="S19" s="55"/>
      <c r="T19" s="55"/>
      <c r="U19" s="55"/>
      <c r="V19" s="55"/>
      <c r="W19" s="55"/>
      <c r="X19" s="55"/>
      <c r="Y19" s="55"/>
      <c r="Z19" s="55"/>
      <c r="AA19" s="55"/>
      <c r="AB19" s="55"/>
      <c r="AC19" s="55"/>
      <c r="AD19" s="55"/>
      <c r="AE19" s="55"/>
      <c r="AF19" s="55"/>
      <c r="AG19" s="55"/>
      <c r="AH19" s="55"/>
      <c r="AI19" s="55"/>
      <c r="AJ19" s="55"/>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J19" s="24">
        <f ca="1">MONTH(BJ1)</f>
        <v>9</v>
      </c>
    </row>
    <row r="20" spans="1:63" ht="15" customHeight="1" x14ac:dyDescent="0.4">
      <c r="A20" s="56"/>
      <c r="B20" s="56"/>
      <c r="C20" s="56"/>
      <c r="D20" s="55" t="s">
        <v>37</v>
      </c>
      <c r="E20" s="55"/>
      <c r="F20" s="55"/>
      <c r="G20" s="55"/>
      <c r="H20" s="55"/>
      <c r="I20" s="55"/>
      <c r="J20" s="55"/>
      <c r="K20" s="55"/>
      <c r="L20" s="55"/>
      <c r="M20" s="55"/>
      <c r="N20" s="55" t="str">
        <f>TEXT(AU27,"##,##,###.##")&amp;" "&amp;AU28&amp;"  (Rate: 1 "&amp;AU28&amp;" = "&amp;AZ29&amp;" JPY)"</f>
        <v>. USD  (Rate: 1 USD = 0.91 JPY)</v>
      </c>
      <c r="O20" s="55"/>
      <c r="P20" s="55"/>
      <c r="Q20" s="55"/>
      <c r="R20" s="55"/>
      <c r="S20" s="55"/>
      <c r="T20" s="55"/>
      <c r="U20" s="55"/>
      <c r="V20" s="55"/>
      <c r="W20" s="55"/>
      <c r="X20" s="55"/>
      <c r="Y20" s="55"/>
      <c r="Z20" s="55"/>
      <c r="AA20" s="55"/>
      <c r="AB20" s="55"/>
      <c r="AC20" s="55"/>
      <c r="AD20" s="55"/>
      <c r="AE20" s="55"/>
      <c r="AF20" s="55"/>
      <c r="AG20" s="55"/>
      <c r="AH20" s="55"/>
      <c r="AI20" s="55"/>
      <c r="AJ20" s="55"/>
      <c r="AL20" s="89" t="s">
        <v>26</v>
      </c>
      <c r="AM20" s="89"/>
      <c r="AN20" s="89"/>
      <c r="AO20" s="89"/>
      <c r="AP20" s="89"/>
      <c r="AQ20" s="89"/>
      <c r="AR20" s="89"/>
      <c r="AS20" s="89"/>
      <c r="AT20" s="89"/>
      <c r="AU20" s="89"/>
      <c r="AV20" s="89"/>
      <c r="AW20" s="89"/>
      <c r="AX20" s="89"/>
      <c r="AY20" s="89"/>
      <c r="AZ20" s="89"/>
      <c r="BA20" s="89"/>
      <c r="BB20" s="89"/>
      <c r="BC20" s="89"/>
      <c r="BD20" s="89"/>
      <c r="BE20" s="89"/>
      <c r="BF20" s="89"/>
      <c r="BG20" s="89"/>
      <c r="BH20" s="89"/>
    </row>
    <row r="21" spans="1:63" ht="15" customHeight="1" x14ac:dyDescent="0.4">
      <c r="A21" s="56"/>
      <c r="B21" s="56"/>
      <c r="C21" s="56"/>
      <c r="D21" s="55" t="s">
        <v>25</v>
      </c>
      <c r="E21" s="55"/>
      <c r="F21" s="55"/>
      <c r="G21" s="55"/>
      <c r="H21" s="55"/>
      <c r="I21" s="55"/>
      <c r="J21" s="55"/>
      <c r="K21" s="55"/>
      <c r="L21" s="55"/>
      <c r="M21" s="55"/>
      <c r="N21" s="55">
        <f>AU26</f>
        <v>0</v>
      </c>
      <c r="O21" s="55"/>
      <c r="P21" s="55"/>
      <c r="Q21" s="55"/>
      <c r="R21" s="55"/>
      <c r="S21" s="55"/>
      <c r="T21" s="55"/>
      <c r="U21" s="55"/>
      <c r="V21" s="55"/>
      <c r="W21" s="55"/>
      <c r="X21" s="55"/>
      <c r="Y21" s="55"/>
      <c r="Z21" s="55"/>
      <c r="AA21" s="55"/>
      <c r="AB21" s="55"/>
      <c r="AC21" s="55"/>
      <c r="AD21" s="55"/>
      <c r="AE21" s="55"/>
      <c r="AF21" s="55"/>
      <c r="AG21" s="55"/>
      <c r="AH21" s="55"/>
      <c r="AI21" s="55"/>
      <c r="AJ21" s="55"/>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J21" s="24" t="s">
        <v>177</v>
      </c>
    </row>
    <row r="22" spans="1:63" ht="15" customHeight="1" x14ac:dyDescent="0.4">
      <c r="A22" s="55" t="s">
        <v>43</v>
      </c>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L22" s="51" t="s">
        <v>91</v>
      </c>
      <c r="AM22" s="51"/>
      <c r="AN22" s="51"/>
      <c r="AO22" s="51"/>
      <c r="AP22" s="51"/>
      <c r="AQ22" s="51"/>
      <c r="AR22" s="51"/>
      <c r="AS22" s="51"/>
      <c r="AT22" s="51"/>
      <c r="AU22" s="52"/>
      <c r="AV22" s="52"/>
      <c r="AW22" s="52"/>
      <c r="AX22" s="52"/>
      <c r="AY22" s="52"/>
      <c r="AZ22" s="52"/>
      <c r="BA22" s="52"/>
      <c r="BB22" s="52"/>
      <c r="BC22" s="52"/>
      <c r="BD22" s="52"/>
      <c r="BE22" s="52"/>
      <c r="BF22" s="52"/>
      <c r="BG22" s="52"/>
      <c r="BH22" s="52"/>
      <c r="BJ22" s="24" t="s">
        <v>178</v>
      </c>
    </row>
    <row r="23" spans="1:63" ht="15" customHeight="1" x14ac:dyDescent="0.4">
      <c r="A23" s="30" t="str">
        <f>IF(AU30="","","")</f>
        <v></v>
      </c>
      <c r="B23" s="54" t="str">
        <f>AU30</f>
        <v>Savings Deposits</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L23" s="51" t="s">
        <v>23</v>
      </c>
      <c r="AM23" s="51"/>
      <c r="AN23" s="51"/>
      <c r="AO23" s="51"/>
      <c r="AP23" s="51"/>
      <c r="AQ23" s="51"/>
      <c r="AR23" s="51"/>
      <c r="AS23" s="51"/>
      <c r="AT23" s="51"/>
      <c r="AU23" s="86"/>
      <c r="AV23" s="86"/>
      <c r="AW23" s="86"/>
      <c r="AX23" s="86"/>
      <c r="AY23" s="86"/>
      <c r="AZ23" s="86"/>
      <c r="BA23" s="86"/>
      <c r="BB23" s="86"/>
      <c r="BC23" s="86"/>
      <c r="BD23" s="86"/>
      <c r="BE23" s="86"/>
      <c r="BF23" s="86"/>
      <c r="BG23" s="86"/>
      <c r="BH23" s="86"/>
      <c r="BJ23" s="24" t="s">
        <v>96</v>
      </c>
      <c r="BK23" s="24">
        <f ca="1">$BJ$2+1</f>
        <v>2022</v>
      </c>
    </row>
    <row r="24" spans="1:63" ht="15" customHeight="1" x14ac:dyDescent="0.4">
      <c r="A24" s="30" t="str">
        <f t="shared" ref="A24:A25" si="1">IF(AU31="","","")</f>
        <v></v>
      </c>
      <c r="B24" s="54" t="str">
        <f>AU31</f>
        <v>Paying Utility Bills</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L24" s="51" t="s">
        <v>24</v>
      </c>
      <c r="AM24" s="51"/>
      <c r="AN24" s="51"/>
      <c r="AO24" s="51"/>
      <c r="AP24" s="51"/>
      <c r="AQ24" s="51"/>
      <c r="AR24" s="51"/>
      <c r="AS24" s="51"/>
      <c r="AT24" s="88"/>
      <c r="AU24" s="95"/>
      <c r="AV24" s="91"/>
      <c r="AW24" s="91"/>
      <c r="AX24" s="31" t="s">
        <v>31</v>
      </c>
      <c r="AY24" s="91"/>
      <c r="AZ24" s="91"/>
      <c r="BA24" s="31" t="s">
        <v>32</v>
      </c>
      <c r="BB24" s="91"/>
      <c r="BC24" s="91"/>
      <c r="BD24" s="31" t="s">
        <v>33</v>
      </c>
      <c r="BE24" s="92"/>
      <c r="BF24" s="92"/>
      <c r="BG24" s="92"/>
      <c r="BH24" s="93"/>
      <c r="BJ24" s="24" t="s">
        <v>97</v>
      </c>
      <c r="BK24" s="24">
        <f t="shared" ref="BK24:BK26" ca="1" si="2">$BJ$2+1</f>
        <v>2022</v>
      </c>
    </row>
    <row r="25" spans="1:63" ht="15" customHeight="1" x14ac:dyDescent="0.4">
      <c r="A25" s="30" t="str">
        <f t="shared" si="1"/>
        <v/>
      </c>
      <c r="B25" s="54">
        <f>AU32</f>
        <v>0</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L25" s="51" t="s">
        <v>30</v>
      </c>
      <c r="AM25" s="51"/>
      <c r="AN25" s="51"/>
      <c r="AO25" s="51"/>
      <c r="AP25" s="51"/>
      <c r="AQ25" s="51"/>
      <c r="AR25" s="51"/>
      <c r="AS25" s="51"/>
      <c r="AT25" s="51"/>
      <c r="AU25" s="87" t="s">
        <v>155</v>
      </c>
      <c r="AV25" s="87"/>
      <c r="AW25" s="87"/>
      <c r="AX25" s="87"/>
      <c r="AY25" s="87"/>
      <c r="AZ25" s="87"/>
      <c r="BA25" s="87"/>
      <c r="BB25" s="87"/>
      <c r="BC25" s="87"/>
      <c r="BD25" s="87"/>
      <c r="BE25" s="87"/>
      <c r="BF25" s="87"/>
      <c r="BG25" s="87"/>
      <c r="BH25" s="87"/>
      <c r="BJ25" s="24" t="s">
        <v>98</v>
      </c>
      <c r="BK25" s="24">
        <f ca="1">$BJ$2</f>
        <v>2021</v>
      </c>
    </row>
    <row r="26" spans="1:63" ht="15" customHeight="1" x14ac:dyDescent="0.4">
      <c r="A26" s="30"/>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L26" s="51" t="s">
        <v>25</v>
      </c>
      <c r="AM26" s="51"/>
      <c r="AN26" s="51"/>
      <c r="AO26" s="51"/>
      <c r="AP26" s="51"/>
      <c r="AQ26" s="51"/>
      <c r="AR26" s="51"/>
      <c r="AS26" s="51"/>
      <c r="AT26" s="51"/>
      <c r="AU26" s="52"/>
      <c r="AV26" s="52"/>
      <c r="AW26" s="52"/>
      <c r="AX26" s="52"/>
      <c r="AY26" s="52"/>
      <c r="AZ26" s="52"/>
      <c r="BA26" s="52"/>
      <c r="BB26" s="52"/>
      <c r="BC26" s="52"/>
      <c r="BD26" s="52"/>
      <c r="BE26" s="52"/>
      <c r="BF26" s="52"/>
      <c r="BG26" s="52"/>
      <c r="BH26" s="52"/>
      <c r="BJ26" s="24" t="s">
        <v>99</v>
      </c>
      <c r="BK26" s="24">
        <f ca="1">$BJ$2</f>
        <v>2021</v>
      </c>
    </row>
    <row r="27" spans="1:63" ht="15" customHeight="1" x14ac:dyDescent="0.4">
      <c r="A27" s="53" t="str">
        <f>IF($AU$37="","","BANK ACCOUNT INFORMATION:")</f>
        <v/>
      </c>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L27" s="51" t="s">
        <v>28</v>
      </c>
      <c r="AM27" s="51"/>
      <c r="AN27" s="51"/>
      <c r="AO27" s="51"/>
      <c r="AP27" s="51"/>
      <c r="AQ27" s="51"/>
      <c r="AR27" s="51"/>
      <c r="AS27" s="51"/>
      <c r="AT27" s="51"/>
      <c r="AU27" s="94"/>
      <c r="AV27" s="94"/>
      <c r="AW27" s="94"/>
      <c r="AX27" s="94"/>
      <c r="AY27" s="94"/>
      <c r="AZ27" s="94"/>
      <c r="BA27" s="94"/>
      <c r="BB27" s="94"/>
      <c r="BC27" s="94"/>
      <c r="BD27" s="94"/>
      <c r="BE27" s="94"/>
      <c r="BF27" s="94"/>
      <c r="BG27" s="94"/>
      <c r="BH27" s="94"/>
      <c r="BJ27" s="352">
        <f ca="1">VLOOKUP(AR7,BJ23:BK26,2,0)</f>
        <v>2022</v>
      </c>
    </row>
    <row r="28" spans="1:63" ht="15" customHeight="1" x14ac:dyDescent="0.4">
      <c r="A28" s="56"/>
      <c r="B28" s="56"/>
      <c r="C28" s="56"/>
      <c r="D28" s="55" t="str">
        <f t="shared" ref="D28:D34" si="3">IF($AU$37="","",D15)</f>
        <v/>
      </c>
      <c r="E28" s="55"/>
      <c r="F28" s="55"/>
      <c r="G28" s="55"/>
      <c r="H28" s="55"/>
      <c r="I28" s="55"/>
      <c r="J28" s="55"/>
      <c r="K28" s="55"/>
      <c r="L28" s="55"/>
      <c r="M28" s="55"/>
      <c r="N28" s="54" t="str">
        <f>IF(AU37="","",AU37)</f>
        <v/>
      </c>
      <c r="O28" s="54"/>
      <c r="P28" s="54"/>
      <c r="Q28" s="54"/>
      <c r="R28" s="54"/>
      <c r="S28" s="54"/>
      <c r="T28" s="54"/>
      <c r="U28" s="54"/>
      <c r="V28" s="54"/>
      <c r="W28" s="54"/>
      <c r="X28" s="54"/>
      <c r="Y28" s="54"/>
      <c r="Z28" s="54"/>
      <c r="AA28" s="54"/>
      <c r="AB28" s="54"/>
      <c r="AC28" s="54"/>
      <c r="AD28" s="54"/>
      <c r="AE28" s="54"/>
      <c r="AF28" s="54"/>
      <c r="AG28" s="54"/>
      <c r="AH28" s="54"/>
      <c r="AI28" s="54"/>
      <c r="AJ28" s="54"/>
      <c r="AL28" s="51" t="s">
        <v>29</v>
      </c>
      <c r="AM28" s="51"/>
      <c r="AN28" s="51"/>
      <c r="AO28" s="51"/>
      <c r="AP28" s="51"/>
      <c r="AQ28" s="51"/>
      <c r="AR28" s="51"/>
      <c r="AS28" s="51"/>
      <c r="AT28" s="51"/>
      <c r="AU28" s="96" t="s">
        <v>154</v>
      </c>
      <c r="AV28" s="96"/>
      <c r="AW28" s="96"/>
      <c r="AX28" s="96"/>
      <c r="AY28" s="96"/>
      <c r="AZ28" s="96"/>
      <c r="BA28" s="96"/>
      <c r="BB28" s="96"/>
      <c r="BC28" s="96"/>
      <c r="BD28" s="96"/>
      <c r="BE28" s="96"/>
      <c r="BF28" s="96"/>
      <c r="BG28" s="96"/>
      <c r="BH28" s="96"/>
    </row>
    <row r="29" spans="1:63" ht="15" customHeight="1" x14ac:dyDescent="0.4">
      <c r="A29" s="56"/>
      <c r="B29" s="56"/>
      <c r="C29" s="56"/>
      <c r="D29" s="55" t="str">
        <f t="shared" si="3"/>
        <v/>
      </c>
      <c r="E29" s="55"/>
      <c r="F29" s="55"/>
      <c r="G29" s="55"/>
      <c r="H29" s="55"/>
      <c r="I29" s="55"/>
      <c r="J29" s="55"/>
      <c r="K29" s="55"/>
      <c r="L29" s="55"/>
      <c r="M29" s="55"/>
      <c r="N29" s="54" t="str">
        <f>UPPER(IF(AU37="","",SPONAME))</f>
        <v/>
      </c>
      <c r="O29" s="54"/>
      <c r="P29" s="54"/>
      <c r="Q29" s="54"/>
      <c r="R29" s="54"/>
      <c r="S29" s="54"/>
      <c r="T29" s="54"/>
      <c r="U29" s="54"/>
      <c r="V29" s="54"/>
      <c r="W29" s="54"/>
      <c r="X29" s="54"/>
      <c r="Y29" s="54"/>
      <c r="Z29" s="54"/>
      <c r="AA29" s="54"/>
      <c r="AB29" s="54"/>
      <c r="AC29" s="54"/>
      <c r="AD29" s="54"/>
      <c r="AE29" s="54"/>
      <c r="AF29" s="54"/>
      <c r="AG29" s="54"/>
      <c r="AH29" s="54"/>
      <c r="AI29" s="54"/>
      <c r="AJ29" s="54"/>
      <c r="AL29" s="51" t="str">
        <f>"CURRENCY RATE ("&amp;AU28&amp;" TO JPY)"</f>
        <v>CURRENCY RATE (USD TO JPY)</v>
      </c>
      <c r="AM29" s="51"/>
      <c r="AN29" s="51"/>
      <c r="AO29" s="51"/>
      <c r="AP29" s="51"/>
      <c r="AQ29" s="51"/>
      <c r="AR29" s="51"/>
      <c r="AS29" s="51"/>
      <c r="AT29" s="88"/>
      <c r="AU29" s="105">
        <v>1</v>
      </c>
      <c r="AV29" s="106"/>
      <c r="AW29" s="106" t="str">
        <f>AU28</f>
        <v>USD</v>
      </c>
      <c r="AX29" s="106"/>
      <c r="AY29" s="49" t="s">
        <v>156</v>
      </c>
      <c r="AZ29" s="107">
        <v>0.91</v>
      </c>
      <c r="BA29" s="108"/>
      <c r="BB29" s="109"/>
      <c r="BC29" s="106" t="s">
        <v>157</v>
      </c>
      <c r="BD29" s="106"/>
      <c r="BE29" s="106"/>
      <c r="BF29" s="106"/>
      <c r="BG29" s="106"/>
      <c r="BH29" s="206"/>
    </row>
    <row r="30" spans="1:63" ht="15" customHeight="1" x14ac:dyDescent="0.4">
      <c r="A30" s="56"/>
      <c r="B30" s="56"/>
      <c r="C30" s="56"/>
      <c r="D30" s="55" t="str">
        <f t="shared" si="3"/>
        <v/>
      </c>
      <c r="E30" s="55"/>
      <c r="F30" s="55"/>
      <c r="G30" s="55"/>
      <c r="H30" s="55"/>
      <c r="I30" s="55"/>
      <c r="J30" s="55"/>
      <c r="K30" s="55"/>
      <c r="L30" s="55"/>
      <c r="M30" s="55"/>
      <c r="N30" s="54" t="str">
        <f>IF(AU38="","",AU38)</f>
        <v/>
      </c>
      <c r="O30" s="54"/>
      <c r="P30" s="54"/>
      <c r="Q30" s="54"/>
      <c r="R30" s="54"/>
      <c r="S30" s="54"/>
      <c r="T30" s="54"/>
      <c r="U30" s="54"/>
      <c r="V30" s="54"/>
      <c r="W30" s="54"/>
      <c r="X30" s="54"/>
      <c r="Y30" s="54"/>
      <c r="Z30" s="54"/>
      <c r="AA30" s="54"/>
      <c r="AB30" s="54"/>
      <c r="AC30" s="54"/>
      <c r="AD30" s="54"/>
      <c r="AE30" s="54"/>
      <c r="AF30" s="54"/>
      <c r="AG30" s="54"/>
      <c r="AH30" s="54"/>
      <c r="AI30" s="54"/>
      <c r="AJ30" s="54"/>
      <c r="AL30" s="51" t="s">
        <v>44</v>
      </c>
      <c r="AM30" s="51"/>
      <c r="AN30" s="51"/>
      <c r="AO30" s="51"/>
      <c r="AP30" s="51"/>
      <c r="AQ30" s="51"/>
      <c r="AR30" s="51"/>
      <c r="AS30" s="51"/>
      <c r="AT30" s="51"/>
      <c r="AU30" s="87" t="s">
        <v>161</v>
      </c>
      <c r="AV30" s="87"/>
      <c r="AW30" s="87"/>
      <c r="AX30" s="87"/>
      <c r="AY30" s="87"/>
      <c r="AZ30" s="87"/>
      <c r="BA30" s="87"/>
      <c r="BB30" s="87"/>
      <c r="BC30" s="87"/>
      <c r="BD30" s="87"/>
      <c r="BE30" s="87"/>
      <c r="BF30" s="87"/>
      <c r="BG30" s="87"/>
      <c r="BH30" s="87"/>
    </row>
    <row r="31" spans="1:63" ht="15" customHeight="1" x14ac:dyDescent="0.4">
      <c r="A31" s="56"/>
      <c r="B31" s="56"/>
      <c r="C31" s="56"/>
      <c r="D31" s="55" t="str">
        <f t="shared" si="3"/>
        <v/>
      </c>
      <c r="E31" s="55"/>
      <c r="F31" s="55"/>
      <c r="G31" s="55"/>
      <c r="H31" s="55"/>
      <c r="I31" s="55"/>
      <c r="J31" s="55"/>
      <c r="K31" s="55"/>
      <c r="L31" s="55"/>
      <c r="M31" s="55"/>
      <c r="N31" s="54" t="str">
        <f>IF(AU39="","",AU39&amp;"/"&amp;AY39&amp;"/"&amp;BB39)</f>
        <v/>
      </c>
      <c r="O31" s="54"/>
      <c r="P31" s="54"/>
      <c r="Q31" s="54"/>
      <c r="R31" s="54"/>
      <c r="S31" s="54"/>
      <c r="T31" s="54"/>
      <c r="U31" s="54"/>
      <c r="V31" s="54"/>
      <c r="W31" s="54"/>
      <c r="X31" s="54"/>
      <c r="Y31" s="54"/>
      <c r="Z31" s="54"/>
      <c r="AA31" s="54"/>
      <c r="AB31" s="54"/>
      <c r="AC31" s="54"/>
      <c r="AD31" s="54"/>
      <c r="AE31" s="54"/>
      <c r="AF31" s="54"/>
      <c r="AG31" s="54"/>
      <c r="AH31" s="54"/>
      <c r="AI31" s="54"/>
      <c r="AJ31" s="54"/>
      <c r="AL31" s="51" t="s">
        <v>144</v>
      </c>
      <c r="AM31" s="51"/>
      <c r="AN31" s="51"/>
      <c r="AO31" s="51"/>
      <c r="AP31" s="51"/>
      <c r="AQ31" s="51"/>
      <c r="AR31" s="51"/>
      <c r="AS31" s="51"/>
      <c r="AT31" s="51"/>
      <c r="AU31" s="52" t="s">
        <v>162</v>
      </c>
      <c r="AV31" s="52"/>
      <c r="AW31" s="52"/>
      <c r="AX31" s="52"/>
      <c r="AY31" s="52"/>
      <c r="AZ31" s="52"/>
      <c r="BA31" s="52"/>
      <c r="BB31" s="52"/>
      <c r="BC31" s="52"/>
      <c r="BD31" s="52"/>
      <c r="BE31" s="52"/>
      <c r="BF31" s="52"/>
      <c r="BG31" s="52"/>
      <c r="BH31" s="52"/>
    </row>
    <row r="32" spans="1:63" ht="15" customHeight="1" x14ac:dyDescent="0.4">
      <c r="A32" s="56"/>
      <c r="B32" s="56"/>
      <c r="C32" s="56"/>
      <c r="D32" s="55" t="str">
        <f t="shared" si="3"/>
        <v/>
      </c>
      <c r="E32" s="55"/>
      <c r="F32" s="55"/>
      <c r="G32" s="55"/>
      <c r="H32" s="55"/>
      <c r="I32" s="55"/>
      <c r="J32" s="55"/>
      <c r="K32" s="55"/>
      <c r="L32" s="55"/>
      <c r="M32" s="55"/>
      <c r="N32" s="54" t="str">
        <f>IF(AU40="","",AU40)</f>
        <v/>
      </c>
      <c r="O32" s="54"/>
      <c r="P32" s="54"/>
      <c r="Q32" s="54"/>
      <c r="R32" s="54"/>
      <c r="S32" s="54"/>
      <c r="T32" s="54"/>
      <c r="U32" s="54"/>
      <c r="V32" s="54"/>
      <c r="W32" s="54"/>
      <c r="X32" s="54"/>
      <c r="Y32" s="54"/>
      <c r="Z32" s="54"/>
      <c r="AA32" s="54"/>
      <c r="AB32" s="54"/>
      <c r="AC32" s="54"/>
      <c r="AD32" s="54"/>
      <c r="AE32" s="54"/>
      <c r="AF32" s="54"/>
      <c r="AG32" s="54"/>
      <c r="AH32" s="54"/>
      <c r="AI32" s="54"/>
      <c r="AJ32" s="54"/>
      <c r="AL32" s="51" t="s">
        <v>145</v>
      </c>
      <c r="AM32" s="51"/>
      <c r="AN32" s="51"/>
      <c r="AO32" s="51"/>
      <c r="AP32" s="51"/>
      <c r="AQ32" s="51"/>
      <c r="AR32" s="51"/>
      <c r="AS32" s="51"/>
      <c r="AT32" s="51"/>
      <c r="AU32" s="52"/>
      <c r="AV32" s="52"/>
      <c r="AW32" s="52"/>
      <c r="AX32" s="52"/>
      <c r="AY32" s="52"/>
      <c r="AZ32" s="52"/>
      <c r="BA32" s="52"/>
      <c r="BB32" s="52"/>
      <c r="BC32" s="52"/>
      <c r="BD32" s="52"/>
      <c r="BE32" s="52"/>
      <c r="BF32" s="52"/>
      <c r="BG32" s="52"/>
      <c r="BH32" s="52"/>
    </row>
    <row r="33" spans="1:60" ht="15" customHeight="1" x14ac:dyDescent="0.4">
      <c r="A33" s="56"/>
      <c r="B33" s="56"/>
      <c r="C33" s="56"/>
      <c r="D33" s="55" t="str">
        <f t="shared" si="3"/>
        <v/>
      </c>
      <c r="E33" s="55"/>
      <c r="F33" s="55"/>
      <c r="G33" s="55"/>
      <c r="H33" s="55"/>
      <c r="I33" s="55"/>
      <c r="J33" s="55"/>
      <c r="K33" s="55"/>
      <c r="L33" s="55"/>
      <c r="M33" s="55"/>
      <c r="N33" s="55" t="str">
        <f>IF(AU37="","",TEXT(AU42,"##,##,###.##")&amp;" "&amp;AU43&amp;"  (Rate: 1 "&amp;AW44&amp;" = "&amp;AZ44&amp;" JPY)")</f>
        <v/>
      </c>
      <c r="O33" s="55"/>
      <c r="P33" s="55"/>
      <c r="Q33" s="55"/>
      <c r="R33" s="55"/>
      <c r="S33" s="55"/>
      <c r="T33" s="55"/>
      <c r="U33" s="55"/>
      <c r="V33" s="55"/>
      <c r="W33" s="55"/>
      <c r="X33" s="55"/>
      <c r="Y33" s="55"/>
      <c r="Z33" s="55"/>
      <c r="AA33" s="55"/>
      <c r="AB33" s="55"/>
      <c r="AC33" s="55"/>
      <c r="AD33" s="55"/>
      <c r="AE33" s="55"/>
      <c r="AF33" s="55"/>
      <c r="AG33" s="55"/>
      <c r="AH33" s="55"/>
      <c r="AI33" s="55"/>
      <c r="AJ33" s="55"/>
      <c r="AL33" s="85" t="s">
        <v>48</v>
      </c>
      <c r="AM33" s="85"/>
      <c r="AN33" s="85"/>
      <c r="AO33" s="85"/>
      <c r="AP33" s="85"/>
      <c r="AQ33" s="85"/>
      <c r="AR33" s="85"/>
      <c r="AS33" s="85"/>
      <c r="AT33" s="85"/>
      <c r="AU33" s="85"/>
      <c r="AV33" s="85"/>
      <c r="AW33" s="85"/>
      <c r="AX33" s="85"/>
      <c r="AY33" s="85"/>
      <c r="AZ33" s="85"/>
      <c r="BA33" s="85"/>
      <c r="BB33" s="85"/>
      <c r="BC33" s="85"/>
      <c r="BD33" s="85"/>
      <c r="BE33" s="85"/>
      <c r="BF33" s="85"/>
      <c r="BG33" s="85"/>
      <c r="BH33" s="85"/>
    </row>
    <row r="34" spans="1:60" ht="15" customHeight="1" x14ac:dyDescent="0.4">
      <c r="A34" s="56"/>
      <c r="B34" s="56"/>
      <c r="C34" s="56"/>
      <c r="D34" s="55" t="str">
        <f t="shared" si="3"/>
        <v/>
      </c>
      <c r="E34" s="55"/>
      <c r="F34" s="55"/>
      <c r="G34" s="55"/>
      <c r="H34" s="55"/>
      <c r="I34" s="55"/>
      <c r="J34" s="55"/>
      <c r="K34" s="55"/>
      <c r="L34" s="55"/>
      <c r="M34" s="55"/>
      <c r="N34" s="54" t="str">
        <f>IF(AU41="","",AU41)</f>
        <v/>
      </c>
      <c r="O34" s="54"/>
      <c r="P34" s="54"/>
      <c r="Q34" s="54"/>
      <c r="R34" s="54"/>
      <c r="S34" s="54"/>
      <c r="T34" s="54"/>
      <c r="U34" s="54"/>
      <c r="V34" s="54"/>
      <c r="W34" s="54"/>
      <c r="X34" s="54"/>
      <c r="Y34" s="54"/>
      <c r="Z34" s="54"/>
      <c r="AA34" s="54"/>
      <c r="AB34" s="54"/>
      <c r="AC34" s="54"/>
      <c r="AD34" s="54"/>
      <c r="AE34" s="54"/>
      <c r="AF34" s="54"/>
      <c r="AG34" s="54"/>
      <c r="AH34" s="54"/>
      <c r="AI34" s="54"/>
      <c r="AJ34" s="54"/>
      <c r="AL34" s="81"/>
      <c r="AM34" s="81"/>
      <c r="AN34" s="81"/>
      <c r="AO34" s="81"/>
      <c r="AP34" s="81"/>
      <c r="AQ34" s="81"/>
      <c r="AR34" s="81"/>
      <c r="AS34" s="81"/>
      <c r="AT34" s="81"/>
      <c r="AU34" s="81"/>
      <c r="AV34" s="81"/>
      <c r="AW34" s="81"/>
      <c r="AX34" s="81"/>
      <c r="AY34" s="81"/>
      <c r="AZ34" s="81"/>
      <c r="BA34" s="81"/>
      <c r="BB34" s="81"/>
      <c r="BC34" s="81"/>
      <c r="BD34" s="81"/>
      <c r="BE34" s="81"/>
      <c r="BF34" s="81"/>
      <c r="BG34" s="81"/>
      <c r="BH34" s="81"/>
    </row>
    <row r="35" spans="1:60" ht="15" customHeight="1" x14ac:dyDescent="0.4">
      <c r="A35" s="55" t="str">
        <f>IF($AU$37="","","This account is used for multiple pruposes as detailed:")</f>
        <v/>
      </c>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L35" s="79" t="s">
        <v>49</v>
      </c>
      <c r="AM35" s="79"/>
      <c r="AN35" s="79"/>
      <c r="AO35" s="79"/>
      <c r="AP35" s="79"/>
      <c r="AQ35" s="79"/>
      <c r="AR35" s="79"/>
      <c r="AS35" s="79"/>
      <c r="AT35" s="79"/>
      <c r="AU35" s="79"/>
      <c r="AV35" s="79"/>
      <c r="AW35" s="79"/>
      <c r="AX35" s="79"/>
      <c r="AY35" s="79"/>
      <c r="AZ35" s="79"/>
      <c r="BA35" s="79"/>
      <c r="BB35" s="79"/>
      <c r="BC35" s="79"/>
      <c r="BD35" s="79"/>
      <c r="BE35" s="79"/>
      <c r="BF35" s="79"/>
      <c r="BG35" s="79"/>
      <c r="BH35" s="79"/>
    </row>
    <row r="36" spans="1:60" ht="15" customHeight="1" x14ac:dyDescent="0.4">
      <c r="A36" s="30" t="str">
        <f>IF(AU45="","","")</f>
        <v/>
      </c>
      <c r="B36" s="54">
        <f>AU45</f>
        <v>0</v>
      </c>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L36" s="80"/>
      <c r="AM36" s="80"/>
      <c r="AN36" s="80"/>
      <c r="AO36" s="80"/>
      <c r="AP36" s="80"/>
      <c r="AQ36" s="80"/>
      <c r="AR36" s="80"/>
      <c r="AS36" s="80"/>
      <c r="AT36" s="80"/>
      <c r="AU36" s="80"/>
      <c r="AV36" s="80"/>
      <c r="AW36" s="80"/>
      <c r="AX36" s="80"/>
      <c r="AY36" s="80"/>
      <c r="AZ36" s="80"/>
      <c r="BA36" s="80"/>
      <c r="BB36" s="80"/>
      <c r="BC36" s="80"/>
      <c r="BD36" s="80"/>
      <c r="BE36" s="80"/>
      <c r="BF36" s="80"/>
      <c r="BG36" s="80"/>
      <c r="BH36" s="80"/>
    </row>
    <row r="37" spans="1:60" ht="15" customHeight="1" x14ac:dyDescent="0.4">
      <c r="A37" s="30" t="str">
        <f t="shared" ref="A37:A38" si="4">IF(AU46="","","")</f>
        <v/>
      </c>
      <c r="B37" s="54">
        <f>AU46</f>
        <v>0</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L37" s="51" t="s">
        <v>91</v>
      </c>
      <c r="AM37" s="51"/>
      <c r="AN37" s="51"/>
      <c r="AO37" s="51"/>
      <c r="AP37" s="51"/>
      <c r="AQ37" s="51"/>
      <c r="AR37" s="51"/>
      <c r="AS37" s="51"/>
      <c r="AT37" s="51"/>
      <c r="AU37" s="52"/>
      <c r="AV37" s="52"/>
      <c r="AW37" s="52"/>
      <c r="AX37" s="52"/>
      <c r="AY37" s="52"/>
      <c r="AZ37" s="52"/>
      <c r="BA37" s="52"/>
      <c r="BB37" s="52"/>
      <c r="BC37" s="52"/>
      <c r="BD37" s="52"/>
      <c r="BE37" s="52"/>
      <c r="BF37" s="52"/>
      <c r="BG37" s="52"/>
      <c r="BH37" s="52"/>
    </row>
    <row r="38" spans="1:60" ht="15" customHeight="1" x14ac:dyDescent="0.4">
      <c r="A38" s="30" t="str">
        <f t="shared" si="4"/>
        <v/>
      </c>
      <c r="B38" s="54">
        <f>AU47</f>
        <v>0</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L38" s="51" t="s">
        <v>23</v>
      </c>
      <c r="AM38" s="51"/>
      <c r="AN38" s="51"/>
      <c r="AO38" s="51"/>
      <c r="AP38" s="51"/>
      <c r="AQ38" s="51"/>
      <c r="AR38" s="51"/>
      <c r="AS38" s="51"/>
      <c r="AT38" s="51"/>
      <c r="AU38" s="86"/>
      <c r="AV38" s="86"/>
      <c r="AW38" s="86"/>
      <c r="AX38" s="86"/>
      <c r="AY38" s="86"/>
      <c r="AZ38" s="86"/>
      <c r="BA38" s="86"/>
      <c r="BB38" s="86"/>
      <c r="BC38" s="86"/>
      <c r="BD38" s="86"/>
      <c r="BE38" s="86"/>
      <c r="BF38" s="86"/>
      <c r="BG38" s="86"/>
      <c r="BH38" s="86"/>
    </row>
    <row r="39" spans="1:60" ht="15" customHeight="1" x14ac:dyDescent="0.4">
      <c r="A39" s="30"/>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L39" s="51" t="s">
        <v>24</v>
      </c>
      <c r="AM39" s="51"/>
      <c r="AN39" s="51"/>
      <c r="AO39" s="51"/>
      <c r="AP39" s="51"/>
      <c r="AQ39" s="51"/>
      <c r="AR39" s="51"/>
      <c r="AS39" s="51"/>
      <c r="AT39" s="88"/>
      <c r="AU39" s="103"/>
      <c r="AV39" s="102"/>
      <c r="AW39" s="102"/>
      <c r="AX39" s="31" t="s">
        <v>31</v>
      </c>
      <c r="AY39" s="102"/>
      <c r="AZ39" s="102"/>
      <c r="BA39" s="31" t="s">
        <v>32</v>
      </c>
      <c r="BB39" s="102"/>
      <c r="BC39" s="102"/>
      <c r="BD39" s="31" t="s">
        <v>33</v>
      </c>
      <c r="BE39" s="92"/>
      <c r="BF39" s="92"/>
      <c r="BG39" s="92"/>
      <c r="BH39" s="93"/>
    </row>
    <row r="40" spans="1:60" ht="15" customHeight="1" x14ac:dyDescent="0.4">
      <c r="A40" s="53" t="str">
        <f>IF($AU$52="","","BANK ACCOUNT INFORMATION:")</f>
        <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L40" s="51" t="s">
        <v>30</v>
      </c>
      <c r="AM40" s="51"/>
      <c r="AN40" s="51"/>
      <c r="AO40" s="51"/>
      <c r="AP40" s="51"/>
      <c r="AQ40" s="51"/>
      <c r="AR40" s="51"/>
      <c r="AS40" s="51"/>
      <c r="AT40" s="51"/>
      <c r="AU40" s="87"/>
      <c r="AV40" s="87"/>
      <c r="AW40" s="87"/>
      <c r="AX40" s="87"/>
      <c r="AY40" s="87"/>
      <c r="AZ40" s="87"/>
      <c r="BA40" s="87"/>
      <c r="BB40" s="87"/>
      <c r="BC40" s="87"/>
      <c r="BD40" s="87"/>
      <c r="BE40" s="87"/>
      <c r="BF40" s="87"/>
      <c r="BG40" s="87"/>
      <c r="BH40" s="87"/>
    </row>
    <row r="41" spans="1:60" ht="15" customHeight="1" x14ac:dyDescent="0.4">
      <c r="A41" s="56"/>
      <c r="B41" s="56"/>
      <c r="C41" s="56"/>
      <c r="D41" s="55" t="str">
        <f>IF($AU$52="","",D15)</f>
        <v/>
      </c>
      <c r="E41" s="55"/>
      <c r="F41" s="55"/>
      <c r="G41" s="55"/>
      <c r="H41" s="55"/>
      <c r="I41" s="55"/>
      <c r="J41" s="55"/>
      <c r="K41" s="55"/>
      <c r="L41" s="55"/>
      <c r="M41" s="55"/>
      <c r="N41" s="54" t="str">
        <f>IF(AU50="","",AU50)</f>
        <v/>
      </c>
      <c r="O41" s="54"/>
      <c r="P41" s="54"/>
      <c r="Q41" s="54"/>
      <c r="R41" s="54"/>
      <c r="S41" s="54"/>
      <c r="T41" s="54"/>
      <c r="U41" s="54"/>
      <c r="V41" s="54"/>
      <c r="W41" s="54"/>
      <c r="X41" s="54"/>
      <c r="Y41" s="54"/>
      <c r="Z41" s="54"/>
      <c r="AA41" s="54"/>
      <c r="AB41" s="54"/>
      <c r="AC41" s="54"/>
      <c r="AD41" s="54"/>
      <c r="AE41" s="54"/>
      <c r="AF41" s="54"/>
      <c r="AG41" s="54"/>
      <c r="AH41" s="54"/>
      <c r="AI41" s="54"/>
      <c r="AJ41" s="54"/>
      <c r="AL41" s="51" t="s">
        <v>25</v>
      </c>
      <c r="AM41" s="51"/>
      <c r="AN41" s="51"/>
      <c r="AO41" s="51"/>
      <c r="AP41" s="51"/>
      <c r="AQ41" s="51"/>
      <c r="AR41" s="51"/>
      <c r="AS41" s="51"/>
      <c r="AT41" s="51"/>
      <c r="AU41" s="52"/>
      <c r="AV41" s="52"/>
      <c r="AW41" s="52"/>
      <c r="AX41" s="52"/>
      <c r="AY41" s="52"/>
      <c r="AZ41" s="52"/>
      <c r="BA41" s="52"/>
      <c r="BB41" s="52"/>
      <c r="BC41" s="52"/>
      <c r="BD41" s="52"/>
      <c r="BE41" s="52"/>
      <c r="BF41" s="52"/>
      <c r="BG41" s="52"/>
      <c r="BH41" s="52"/>
    </row>
    <row r="42" spans="1:60" ht="15" customHeight="1" x14ac:dyDescent="0.4">
      <c r="A42" s="56"/>
      <c r="B42" s="56"/>
      <c r="C42" s="56"/>
      <c r="D42" s="55" t="str">
        <f>IF($AU$52="","",D16)</f>
        <v/>
      </c>
      <c r="E42" s="55"/>
      <c r="F42" s="55"/>
      <c r="G42" s="55"/>
      <c r="H42" s="55"/>
      <c r="I42" s="55"/>
      <c r="J42" s="55"/>
      <c r="K42" s="55"/>
      <c r="L42" s="55"/>
      <c r="M42" s="55"/>
      <c r="N42" s="54" t="str">
        <f>UPPER(IF(AU50="","",SPONAME))</f>
        <v/>
      </c>
      <c r="O42" s="54"/>
      <c r="P42" s="54"/>
      <c r="Q42" s="54"/>
      <c r="R42" s="54"/>
      <c r="S42" s="54"/>
      <c r="T42" s="54"/>
      <c r="U42" s="54"/>
      <c r="V42" s="54"/>
      <c r="W42" s="54"/>
      <c r="X42" s="54"/>
      <c r="Y42" s="54"/>
      <c r="Z42" s="54"/>
      <c r="AA42" s="54"/>
      <c r="AB42" s="54"/>
      <c r="AC42" s="54"/>
      <c r="AD42" s="54"/>
      <c r="AE42" s="54"/>
      <c r="AF42" s="54"/>
      <c r="AG42" s="54"/>
      <c r="AH42" s="54"/>
      <c r="AI42" s="54"/>
      <c r="AJ42" s="54"/>
      <c r="AL42" s="51" t="s">
        <v>28</v>
      </c>
      <c r="AM42" s="51"/>
      <c r="AN42" s="51"/>
      <c r="AO42" s="51"/>
      <c r="AP42" s="51"/>
      <c r="AQ42" s="51"/>
      <c r="AR42" s="51"/>
      <c r="AS42" s="51"/>
      <c r="AT42" s="51"/>
      <c r="AU42" s="94"/>
      <c r="AV42" s="94"/>
      <c r="AW42" s="94"/>
      <c r="AX42" s="94"/>
      <c r="AY42" s="94"/>
      <c r="AZ42" s="94"/>
      <c r="BA42" s="94"/>
      <c r="BB42" s="94"/>
      <c r="BC42" s="94"/>
      <c r="BD42" s="94"/>
      <c r="BE42" s="94"/>
      <c r="BF42" s="94"/>
      <c r="BG42" s="94"/>
      <c r="BH42" s="94"/>
    </row>
    <row r="43" spans="1:60" ht="15" customHeight="1" x14ac:dyDescent="0.4">
      <c r="A43" s="56"/>
      <c r="B43" s="56"/>
      <c r="C43" s="56"/>
      <c r="D43" s="55" t="str">
        <f t="shared" ref="D43:D47" si="5">IF($AU$52="","",D17)</f>
        <v/>
      </c>
      <c r="E43" s="55"/>
      <c r="F43" s="55"/>
      <c r="G43" s="55"/>
      <c r="H43" s="55"/>
      <c r="I43" s="55"/>
      <c r="J43" s="55"/>
      <c r="K43" s="55"/>
      <c r="L43" s="55"/>
      <c r="M43" s="55"/>
      <c r="N43" s="54" t="str">
        <f>IF(AU51="","",AU51)</f>
        <v/>
      </c>
      <c r="O43" s="54"/>
      <c r="P43" s="54"/>
      <c r="Q43" s="54"/>
      <c r="R43" s="54"/>
      <c r="S43" s="54"/>
      <c r="T43" s="54"/>
      <c r="U43" s="54"/>
      <c r="V43" s="54"/>
      <c r="W43" s="54"/>
      <c r="X43" s="54"/>
      <c r="Y43" s="54"/>
      <c r="Z43" s="54"/>
      <c r="AA43" s="54"/>
      <c r="AB43" s="54"/>
      <c r="AC43" s="54"/>
      <c r="AD43" s="54"/>
      <c r="AE43" s="54"/>
      <c r="AF43" s="54"/>
      <c r="AG43" s="54"/>
      <c r="AH43" s="54"/>
      <c r="AI43" s="54"/>
      <c r="AJ43" s="54"/>
      <c r="AL43" s="51" t="s">
        <v>29</v>
      </c>
      <c r="AM43" s="51"/>
      <c r="AN43" s="51"/>
      <c r="AO43" s="51"/>
      <c r="AP43" s="51"/>
      <c r="AQ43" s="51"/>
      <c r="AR43" s="51"/>
      <c r="AS43" s="51"/>
      <c r="AT43" s="51"/>
      <c r="AU43" s="52" t="s">
        <v>154</v>
      </c>
      <c r="AV43" s="52"/>
      <c r="AW43" s="52"/>
      <c r="AX43" s="52"/>
      <c r="AY43" s="52"/>
      <c r="AZ43" s="52"/>
      <c r="BA43" s="52"/>
      <c r="BB43" s="52"/>
      <c r="BC43" s="52"/>
      <c r="BD43" s="52"/>
      <c r="BE43" s="52"/>
      <c r="BF43" s="52"/>
      <c r="BG43" s="52"/>
      <c r="BH43" s="52"/>
    </row>
    <row r="44" spans="1:60" ht="15" customHeight="1" x14ac:dyDescent="0.4">
      <c r="A44" s="56"/>
      <c r="B44" s="56"/>
      <c r="C44" s="56"/>
      <c r="D44" s="55" t="str">
        <f t="shared" si="5"/>
        <v/>
      </c>
      <c r="E44" s="55"/>
      <c r="F44" s="55"/>
      <c r="G44" s="55"/>
      <c r="H44" s="55"/>
      <c r="I44" s="55"/>
      <c r="J44" s="55"/>
      <c r="K44" s="55"/>
      <c r="L44" s="55"/>
      <c r="M44" s="55"/>
      <c r="N44" s="54" t="str">
        <f>IF(AU52="","",AU52&amp;"/"&amp;AY52&amp;"/"&amp;BB52)</f>
        <v/>
      </c>
      <c r="O44" s="54"/>
      <c r="P44" s="54"/>
      <c r="Q44" s="54"/>
      <c r="R44" s="54"/>
      <c r="S44" s="54"/>
      <c r="T44" s="54"/>
      <c r="U44" s="54"/>
      <c r="V44" s="54"/>
      <c r="W44" s="54"/>
      <c r="X44" s="54"/>
      <c r="Y44" s="54"/>
      <c r="Z44" s="54"/>
      <c r="AA44" s="54"/>
      <c r="AB44" s="54"/>
      <c r="AC44" s="54"/>
      <c r="AD44" s="54"/>
      <c r="AE44" s="54"/>
      <c r="AF44" s="54"/>
      <c r="AG44" s="54"/>
      <c r="AH44" s="54"/>
      <c r="AI44" s="54"/>
      <c r="AJ44" s="54"/>
      <c r="AL44" s="51" t="str">
        <f>"CURRENCY RATE ("&amp;AU43&amp;" TO JPY)"</f>
        <v>CURRENCY RATE (USD TO JPY)</v>
      </c>
      <c r="AM44" s="51"/>
      <c r="AN44" s="51"/>
      <c r="AO44" s="51"/>
      <c r="AP44" s="51"/>
      <c r="AQ44" s="51"/>
      <c r="AR44" s="51"/>
      <c r="AS44" s="51"/>
      <c r="AT44" s="51"/>
      <c r="AU44" s="105">
        <v>1</v>
      </c>
      <c r="AV44" s="106"/>
      <c r="AW44" s="106" t="str">
        <f>AU43</f>
        <v>USD</v>
      </c>
      <c r="AX44" s="106"/>
      <c r="AY44" s="49" t="s">
        <v>156</v>
      </c>
      <c r="AZ44" s="107">
        <v>0.91</v>
      </c>
      <c r="BA44" s="108"/>
      <c r="BB44" s="109"/>
      <c r="BC44" s="106" t="s">
        <v>157</v>
      </c>
      <c r="BD44" s="106"/>
      <c r="BE44" s="106"/>
      <c r="BF44" s="106"/>
      <c r="BG44" s="106"/>
      <c r="BH44" s="206"/>
    </row>
    <row r="45" spans="1:60" ht="15" customHeight="1" x14ac:dyDescent="0.4">
      <c r="A45" s="56"/>
      <c r="B45" s="56"/>
      <c r="C45" s="56"/>
      <c r="D45" s="55" t="str">
        <f t="shared" si="5"/>
        <v/>
      </c>
      <c r="E45" s="55"/>
      <c r="F45" s="55"/>
      <c r="G45" s="55"/>
      <c r="H45" s="55"/>
      <c r="I45" s="55"/>
      <c r="J45" s="55"/>
      <c r="K45" s="55"/>
      <c r="L45" s="55"/>
      <c r="M45" s="55"/>
      <c r="N45" s="54" t="str">
        <f>IF(AU53="","",AU53)</f>
        <v/>
      </c>
      <c r="O45" s="54"/>
      <c r="P45" s="54"/>
      <c r="Q45" s="54"/>
      <c r="R45" s="54"/>
      <c r="S45" s="54"/>
      <c r="T45" s="54"/>
      <c r="U45" s="54"/>
      <c r="V45" s="54"/>
      <c r="W45" s="54"/>
      <c r="X45" s="54"/>
      <c r="Y45" s="54"/>
      <c r="Z45" s="54"/>
      <c r="AA45" s="54"/>
      <c r="AB45" s="54"/>
      <c r="AC45" s="54"/>
      <c r="AD45" s="54"/>
      <c r="AE45" s="54"/>
      <c r="AF45" s="54"/>
      <c r="AG45" s="54"/>
      <c r="AH45" s="54"/>
      <c r="AI45" s="54"/>
      <c r="AJ45" s="54"/>
      <c r="AL45" s="51" t="s">
        <v>44</v>
      </c>
      <c r="AM45" s="51"/>
      <c r="AN45" s="51"/>
      <c r="AO45" s="51"/>
      <c r="AP45" s="51"/>
      <c r="AQ45" s="51"/>
      <c r="AR45" s="51"/>
      <c r="AS45" s="51"/>
      <c r="AT45" s="51"/>
      <c r="AU45" s="52"/>
      <c r="AV45" s="52"/>
      <c r="AW45" s="52"/>
      <c r="AX45" s="52"/>
      <c r="AY45" s="52"/>
      <c r="AZ45" s="52"/>
      <c r="BA45" s="52"/>
      <c r="BB45" s="52"/>
      <c r="BC45" s="52"/>
      <c r="BD45" s="52"/>
      <c r="BE45" s="52"/>
      <c r="BF45" s="52"/>
      <c r="BG45" s="52"/>
      <c r="BH45" s="52"/>
    </row>
    <row r="46" spans="1:60" ht="15" customHeight="1" x14ac:dyDescent="0.4">
      <c r="A46" s="56"/>
      <c r="B46" s="56"/>
      <c r="C46" s="56"/>
      <c r="D46" s="55" t="str">
        <f t="shared" si="5"/>
        <v/>
      </c>
      <c r="E46" s="55"/>
      <c r="F46" s="55"/>
      <c r="G46" s="55"/>
      <c r="H46" s="55"/>
      <c r="I46" s="55"/>
      <c r="J46" s="55"/>
      <c r="K46" s="55"/>
      <c r="L46" s="55"/>
      <c r="M46" s="55"/>
      <c r="N46" s="55" t="str">
        <f>IF(AU52="","",TEXT(AU57,"##,##,###.##")&amp;" "&amp;AU58&amp;"  (Rate: 1 "&amp;AW59&amp;" = "&amp;AZ59&amp;" JPY)")</f>
        <v/>
      </c>
      <c r="O46" s="55"/>
      <c r="P46" s="55"/>
      <c r="Q46" s="55"/>
      <c r="R46" s="55"/>
      <c r="S46" s="55"/>
      <c r="T46" s="55"/>
      <c r="U46" s="55"/>
      <c r="V46" s="55"/>
      <c r="W46" s="55"/>
      <c r="X46" s="55"/>
      <c r="Y46" s="55"/>
      <c r="Z46" s="55"/>
      <c r="AA46" s="55"/>
      <c r="AB46" s="55"/>
      <c r="AC46" s="55"/>
      <c r="AD46" s="55"/>
      <c r="AE46" s="55"/>
      <c r="AF46" s="55"/>
      <c r="AG46" s="55"/>
      <c r="AH46" s="55"/>
      <c r="AI46" s="55"/>
      <c r="AJ46" s="55"/>
      <c r="AL46" s="51" t="s">
        <v>144</v>
      </c>
      <c r="AM46" s="51"/>
      <c r="AN46" s="51"/>
      <c r="AO46" s="51"/>
      <c r="AP46" s="51"/>
      <c r="AQ46" s="51"/>
      <c r="AR46" s="51"/>
      <c r="AS46" s="51"/>
      <c r="AT46" s="51"/>
      <c r="AU46" s="52"/>
      <c r="AV46" s="52"/>
      <c r="AW46" s="52"/>
      <c r="AX46" s="52"/>
      <c r="AY46" s="52"/>
      <c r="AZ46" s="52"/>
      <c r="BA46" s="52"/>
      <c r="BB46" s="52"/>
      <c r="BC46" s="52"/>
      <c r="BD46" s="52"/>
      <c r="BE46" s="52"/>
      <c r="BF46" s="52"/>
      <c r="BG46" s="52"/>
      <c r="BH46" s="52"/>
    </row>
    <row r="47" spans="1:60" ht="15" customHeight="1" x14ac:dyDescent="0.4">
      <c r="A47" s="56"/>
      <c r="B47" s="56"/>
      <c r="C47" s="56"/>
      <c r="D47" s="55" t="str">
        <f t="shared" si="5"/>
        <v/>
      </c>
      <c r="E47" s="55"/>
      <c r="F47" s="55"/>
      <c r="G47" s="55"/>
      <c r="H47" s="55"/>
      <c r="I47" s="55"/>
      <c r="J47" s="55"/>
      <c r="K47" s="55"/>
      <c r="L47" s="55"/>
      <c r="M47" s="55"/>
      <c r="N47" s="54" t="str">
        <f>IF(AU54="","",AU54)</f>
        <v/>
      </c>
      <c r="O47" s="54"/>
      <c r="P47" s="54"/>
      <c r="Q47" s="54"/>
      <c r="R47" s="54"/>
      <c r="S47" s="54"/>
      <c r="T47" s="54"/>
      <c r="U47" s="54"/>
      <c r="V47" s="54"/>
      <c r="W47" s="54"/>
      <c r="X47" s="54"/>
      <c r="Y47" s="54"/>
      <c r="Z47" s="54"/>
      <c r="AA47" s="54"/>
      <c r="AB47" s="54"/>
      <c r="AC47" s="54"/>
      <c r="AD47" s="54"/>
      <c r="AE47" s="54"/>
      <c r="AF47" s="54"/>
      <c r="AG47" s="54"/>
      <c r="AH47" s="54"/>
      <c r="AI47" s="54"/>
      <c r="AJ47" s="54"/>
      <c r="AL47" s="51" t="s">
        <v>145</v>
      </c>
      <c r="AM47" s="51"/>
      <c r="AN47" s="51"/>
      <c r="AO47" s="51"/>
      <c r="AP47" s="51"/>
      <c r="AQ47" s="51"/>
      <c r="AR47" s="51"/>
      <c r="AS47" s="51"/>
      <c r="AT47" s="51"/>
      <c r="AU47" s="52"/>
      <c r="AV47" s="52"/>
      <c r="AW47" s="52"/>
      <c r="AX47" s="52"/>
      <c r="AY47" s="52"/>
      <c r="AZ47" s="52"/>
      <c r="BA47" s="52"/>
      <c r="BB47" s="52"/>
      <c r="BC47" s="52"/>
      <c r="BD47" s="52"/>
      <c r="BE47" s="52"/>
      <c r="BF47" s="52"/>
      <c r="BG47" s="52"/>
      <c r="BH47" s="52"/>
    </row>
    <row r="48" spans="1:60" ht="15" customHeight="1" x14ac:dyDescent="0.4">
      <c r="A48" s="55" t="str">
        <f>IF($AU$52="","","This account is used for multiple pruposes as detailed:")</f>
        <v/>
      </c>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L48" s="85" t="s">
        <v>142</v>
      </c>
      <c r="AM48" s="85"/>
      <c r="AN48" s="85"/>
      <c r="AO48" s="85"/>
      <c r="AP48" s="85"/>
      <c r="AQ48" s="85"/>
      <c r="AR48" s="85"/>
      <c r="AS48" s="85"/>
      <c r="AT48" s="85"/>
      <c r="AU48" s="85"/>
      <c r="AV48" s="85"/>
      <c r="AW48" s="85"/>
      <c r="AX48" s="85"/>
      <c r="AY48" s="85"/>
      <c r="AZ48" s="85"/>
      <c r="BA48" s="85"/>
      <c r="BB48" s="85"/>
      <c r="BC48" s="85"/>
      <c r="BD48" s="85"/>
      <c r="BE48" s="85"/>
      <c r="BF48" s="85"/>
      <c r="BG48" s="85"/>
      <c r="BH48" s="85"/>
    </row>
    <row r="49" spans="1:106" ht="15" customHeight="1" x14ac:dyDescent="0.4">
      <c r="A49" s="30" t="str">
        <f>IF(AU60="","","")</f>
        <v/>
      </c>
      <c r="B49" s="54">
        <f>AU60</f>
        <v>0</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CP49" s="32"/>
      <c r="CQ49" s="32"/>
      <c r="CR49" s="32"/>
      <c r="CS49" s="32"/>
      <c r="CT49" s="32"/>
      <c r="CU49" s="32"/>
      <c r="CV49" s="32"/>
      <c r="CW49" s="32"/>
      <c r="CX49" s="32"/>
      <c r="CY49" s="32"/>
      <c r="CZ49" s="32"/>
      <c r="DA49" s="32"/>
      <c r="DB49" s="32"/>
    </row>
    <row r="50" spans="1:106" ht="15" customHeight="1" x14ac:dyDescent="0.4">
      <c r="A50" s="30" t="str">
        <f>IF(AU61="","","")</f>
        <v/>
      </c>
      <c r="B50" s="54">
        <f>AU61</f>
        <v>0</v>
      </c>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L50" s="79" t="s">
        <v>49</v>
      </c>
      <c r="AM50" s="79"/>
      <c r="AN50" s="79"/>
      <c r="AO50" s="79"/>
      <c r="AP50" s="79"/>
      <c r="AQ50" s="79"/>
      <c r="AR50" s="79"/>
      <c r="AS50" s="79"/>
      <c r="AT50" s="79"/>
      <c r="AU50" s="79"/>
      <c r="AV50" s="79"/>
      <c r="AW50" s="79"/>
      <c r="AX50" s="79"/>
      <c r="AY50" s="79"/>
      <c r="AZ50" s="79"/>
      <c r="BA50" s="79"/>
      <c r="BB50" s="79"/>
      <c r="BC50" s="79"/>
      <c r="BD50" s="79"/>
      <c r="BE50" s="79"/>
      <c r="BF50" s="79"/>
      <c r="BG50" s="79"/>
      <c r="BH50" s="79"/>
      <c r="CP50" s="32"/>
      <c r="CQ50" s="32"/>
      <c r="CR50" s="32"/>
      <c r="CS50" s="32"/>
      <c r="CT50" s="32"/>
      <c r="CU50" s="32"/>
      <c r="CV50" s="32"/>
      <c r="CW50" s="32"/>
      <c r="CX50" s="32"/>
      <c r="CY50" s="32"/>
      <c r="CZ50" s="32"/>
      <c r="DA50" s="32"/>
      <c r="DB50" s="32"/>
    </row>
    <row r="51" spans="1:106" ht="15" customHeight="1" x14ac:dyDescent="0.4">
      <c r="A51" s="30" t="str">
        <f>IF(AU62="","","")</f>
        <v/>
      </c>
      <c r="B51" s="54">
        <f>AU62</f>
        <v>0</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CP51" s="32"/>
      <c r="CQ51" s="32"/>
      <c r="CR51" s="32"/>
      <c r="CS51" s="32"/>
      <c r="CT51" s="32"/>
      <c r="CU51" s="32"/>
      <c r="CV51" s="32"/>
      <c r="CW51" s="32"/>
      <c r="CX51" s="32"/>
      <c r="CY51" s="32"/>
      <c r="CZ51" s="32"/>
      <c r="DA51" s="32"/>
      <c r="DB51" s="32"/>
    </row>
    <row r="52" spans="1:106" ht="15" customHeight="1" x14ac:dyDescent="0.4">
      <c r="A52" s="55" t="s">
        <v>50</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L52" s="51" t="s">
        <v>91</v>
      </c>
      <c r="AM52" s="51"/>
      <c r="AN52" s="51"/>
      <c r="AO52" s="51"/>
      <c r="AP52" s="51"/>
      <c r="AQ52" s="51"/>
      <c r="AR52" s="51"/>
      <c r="AS52" s="51"/>
      <c r="AT52" s="51"/>
      <c r="AU52" s="52"/>
      <c r="AV52" s="52"/>
      <c r="AW52" s="52"/>
      <c r="AX52" s="52"/>
      <c r="AY52" s="52"/>
      <c r="AZ52" s="52"/>
      <c r="BA52" s="52"/>
      <c r="BB52" s="52"/>
      <c r="BC52" s="52"/>
      <c r="BD52" s="52"/>
      <c r="BE52" s="52"/>
      <c r="BF52" s="52"/>
      <c r="BG52" s="52"/>
      <c r="BH52" s="52"/>
      <c r="CP52" s="32"/>
      <c r="CQ52" s="32"/>
      <c r="CR52" s="32"/>
      <c r="CS52" s="32"/>
      <c r="CT52" s="32"/>
      <c r="CU52" s="32"/>
      <c r="CV52" s="32"/>
      <c r="CW52" s="32"/>
      <c r="CX52" s="32"/>
      <c r="CY52" s="32"/>
      <c r="CZ52" s="32"/>
      <c r="DA52" s="32"/>
      <c r="DB52" s="32"/>
    </row>
    <row r="53" spans="1:106" ht="15" customHeight="1" x14ac:dyDescent="0.4">
      <c r="A53" s="65" t="s">
        <v>53</v>
      </c>
      <c r="B53" s="66"/>
      <c r="C53" s="66"/>
      <c r="D53" s="66"/>
      <c r="E53" s="66"/>
      <c r="F53" s="66"/>
      <c r="G53" s="66"/>
      <c r="H53" s="66"/>
      <c r="I53" s="66"/>
      <c r="J53" s="66"/>
      <c r="K53" s="66"/>
      <c r="L53" s="66"/>
      <c r="M53" s="66"/>
      <c r="N53" s="66"/>
      <c r="O53" s="66"/>
      <c r="P53" s="66"/>
      <c r="Q53" s="66"/>
      <c r="R53" s="67"/>
      <c r="S53" s="71" t="str">
        <f ca="1">"PERIOD : "&amp;$BJ$2-3&amp;" - "&amp;$BJ$2-1</f>
        <v>PERIOD : 2018 - 2020</v>
      </c>
      <c r="T53" s="72"/>
      <c r="U53" s="72"/>
      <c r="V53" s="72"/>
      <c r="W53" s="72"/>
      <c r="X53" s="72"/>
      <c r="Y53" s="72"/>
      <c r="Z53" s="72"/>
      <c r="AA53" s="72"/>
      <c r="AB53" s="72"/>
      <c r="AC53" s="72"/>
      <c r="AD53" s="72"/>
      <c r="AE53" s="72"/>
      <c r="AF53" s="72"/>
      <c r="AG53" s="72"/>
      <c r="AH53" s="72"/>
      <c r="AI53" s="72"/>
      <c r="AJ53" s="73"/>
      <c r="AL53" s="51" t="s">
        <v>23</v>
      </c>
      <c r="AM53" s="51"/>
      <c r="AN53" s="51"/>
      <c r="AO53" s="51"/>
      <c r="AP53" s="51"/>
      <c r="AQ53" s="51"/>
      <c r="AR53" s="51"/>
      <c r="AS53" s="51"/>
      <c r="AT53" s="51"/>
      <c r="AU53" s="86"/>
      <c r="AV53" s="86"/>
      <c r="AW53" s="86"/>
      <c r="AX53" s="86"/>
      <c r="AY53" s="86"/>
      <c r="AZ53" s="86"/>
      <c r="BA53" s="86"/>
      <c r="BB53" s="86"/>
      <c r="BC53" s="86"/>
      <c r="BD53" s="86"/>
      <c r="BE53" s="86"/>
      <c r="BF53" s="86"/>
      <c r="BG53" s="86"/>
      <c r="BH53" s="86"/>
    </row>
    <row r="54" spans="1:106" ht="15" customHeight="1" thickBot="1" x14ac:dyDescent="0.45">
      <c r="A54" s="68"/>
      <c r="B54" s="69"/>
      <c r="C54" s="69"/>
      <c r="D54" s="69"/>
      <c r="E54" s="69"/>
      <c r="F54" s="69"/>
      <c r="G54" s="69"/>
      <c r="H54" s="69"/>
      <c r="I54" s="69"/>
      <c r="J54" s="69"/>
      <c r="K54" s="69"/>
      <c r="L54" s="69"/>
      <c r="M54" s="69"/>
      <c r="N54" s="69"/>
      <c r="O54" s="69"/>
      <c r="P54" s="69"/>
      <c r="Q54" s="69"/>
      <c r="R54" s="70"/>
      <c r="S54" s="62" t="str">
        <f ca="1">"Year "&amp;$BJ$2-3</f>
        <v>Year 2018</v>
      </c>
      <c r="T54" s="63"/>
      <c r="U54" s="63"/>
      <c r="V54" s="63"/>
      <c r="W54" s="63"/>
      <c r="X54" s="64"/>
      <c r="Y54" s="62" t="str">
        <f ca="1">"Year "&amp;$BJ$2-2</f>
        <v>Year 2019</v>
      </c>
      <c r="Z54" s="63"/>
      <c r="AA54" s="63"/>
      <c r="AB54" s="63"/>
      <c r="AC54" s="63"/>
      <c r="AD54" s="64"/>
      <c r="AE54" s="62" t="str">
        <f ca="1">"Year "&amp;$BJ$2-1</f>
        <v>Year 2020</v>
      </c>
      <c r="AF54" s="63"/>
      <c r="AG54" s="63"/>
      <c r="AH54" s="63"/>
      <c r="AI54" s="63"/>
      <c r="AJ54" s="64"/>
      <c r="AL54" s="51" t="s">
        <v>24</v>
      </c>
      <c r="AM54" s="51"/>
      <c r="AN54" s="51"/>
      <c r="AO54" s="51"/>
      <c r="AP54" s="51"/>
      <c r="AQ54" s="51"/>
      <c r="AR54" s="51"/>
      <c r="AS54" s="51"/>
      <c r="AT54" s="88"/>
      <c r="AU54" s="103"/>
      <c r="AV54" s="102"/>
      <c r="AW54" s="102"/>
      <c r="AX54" s="31" t="s">
        <v>31</v>
      </c>
      <c r="AY54" s="102"/>
      <c r="AZ54" s="102"/>
      <c r="BA54" s="31" t="s">
        <v>32</v>
      </c>
      <c r="BB54" s="102"/>
      <c r="BC54" s="102"/>
      <c r="BD54" s="31" t="s">
        <v>33</v>
      </c>
      <c r="BE54" s="92"/>
      <c r="BF54" s="92"/>
      <c r="BG54" s="92"/>
      <c r="BH54" s="93"/>
    </row>
    <row r="55" spans="1:106" ht="15" customHeight="1" thickTop="1" x14ac:dyDescent="0.4">
      <c r="A55" s="33" t="s">
        <v>47</v>
      </c>
      <c r="B55" s="100" t="str">
        <f t="shared" ref="B55:B64" si="6">AL69</f>
        <v>Rent / Mortgage Expense</v>
      </c>
      <c r="C55" s="100"/>
      <c r="D55" s="100"/>
      <c r="E55" s="100"/>
      <c r="F55" s="100"/>
      <c r="G55" s="100"/>
      <c r="H55" s="100"/>
      <c r="I55" s="100"/>
      <c r="J55" s="100"/>
      <c r="K55" s="100"/>
      <c r="L55" s="100"/>
      <c r="M55" s="100"/>
      <c r="N55" s="100"/>
      <c r="O55" s="100"/>
      <c r="P55" s="100"/>
      <c r="Q55" s="100"/>
      <c r="R55" s="101"/>
      <c r="S55" s="97">
        <f t="shared" ref="S55:S64" si="7">AW69</f>
        <v>0</v>
      </c>
      <c r="T55" s="98"/>
      <c r="U55" s="98"/>
      <c r="V55" s="98"/>
      <c r="W55" s="98"/>
      <c r="X55" s="99"/>
      <c r="Y55" s="97">
        <f t="shared" ref="Y55:Y64" si="8">BA69</f>
        <v>0</v>
      </c>
      <c r="Z55" s="98"/>
      <c r="AA55" s="98"/>
      <c r="AB55" s="98"/>
      <c r="AC55" s="98"/>
      <c r="AD55" s="99"/>
      <c r="AE55" s="97">
        <f t="shared" ref="AE55:AE64" si="9">BE69</f>
        <v>0</v>
      </c>
      <c r="AF55" s="98"/>
      <c r="AG55" s="98"/>
      <c r="AH55" s="98"/>
      <c r="AI55" s="98"/>
      <c r="AJ55" s="99"/>
      <c r="AL55" s="51" t="s">
        <v>30</v>
      </c>
      <c r="AM55" s="51"/>
      <c r="AN55" s="51"/>
      <c r="AO55" s="51"/>
      <c r="AP55" s="51"/>
      <c r="AQ55" s="51"/>
      <c r="AR55" s="51"/>
      <c r="AS55" s="51"/>
      <c r="AT55" s="51"/>
      <c r="AU55" s="87"/>
      <c r="AV55" s="87"/>
      <c r="AW55" s="87"/>
      <c r="AX55" s="87"/>
      <c r="AY55" s="87"/>
      <c r="AZ55" s="87"/>
      <c r="BA55" s="87"/>
      <c r="BB55" s="87"/>
      <c r="BC55" s="87"/>
      <c r="BD55" s="87"/>
      <c r="BE55" s="87"/>
      <c r="BF55" s="87"/>
      <c r="BG55" s="87"/>
      <c r="BH55" s="87"/>
    </row>
    <row r="56" spans="1:106" ht="15" customHeight="1" x14ac:dyDescent="0.4">
      <c r="A56" s="34" t="s">
        <v>47</v>
      </c>
      <c r="B56" s="57" t="str">
        <f t="shared" si="6"/>
        <v>Utilities (electric, water, phone etc)</v>
      </c>
      <c r="C56" s="57"/>
      <c r="D56" s="57"/>
      <c r="E56" s="57"/>
      <c r="F56" s="57"/>
      <c r="G56" s="57"/>
      <c r="H56" s="57"/>
      <c r="I56" s="57"/>
      <c r="J56" s="57"/>
      <c r="K56" s="57"/>
      <c r="L56" s="57"/>
      <c r="M56" s="57"/>
      <c r="N56" s="57"/>
      <c r="O56" s="57"/>
      <c r="P56" s="57"/>
      <c r="Q56" s="57"/>
      <c r="R56" s="58"/>
      <c r="S56" s="59">
        <f t="shared" si="7"/>
        <v>0</v>
      </c>
      <c r="T56" s="60"/>
      <c r="U56" s="60"/>
      <c r="V56" s="60"/>
      <c r="W56" s="60"/>
      <c r="X56" s="61"/>
      <c r="Y56" s="59">
        <f t="shared" si="8"/>
        <v>0</v>
      </c>
      <c r="Z56" s="60"/>
      <c r="AA56" s="60"/>
      <c r="AB56" s="60"/>
      <c r="AC56" s="60"/>
      <c r="AD56" s="61"/>
      <c r="AE56" s="59">
        <f t="shared" si="9"/>
        <v>0</v>
      </c>
      <c r="AF56" s="60"/>
      <c r="AG56" s="60"/>
      <c r="AH56" s="60"/>
      <c r="AI56" s="60"/>
      <c r="AJ56" s="61"/>
      <c r="AL56" s="51" t="s">
        <v>25</v>
      </c>
      <c r="AM56" s="51"/>
      <c r="AN56" s="51"/>
      <c r="AO56" s="51"/>
      <c r="AP56" s="51"/>
      <c r="AQ56" s="51"/>
      <c r="AR56" s="51"/>
      <c r="AS56" s="51"/>
      <c r="AT56" s="51"/>
      <c r="AU56" s="52"/>
      <c r="AV56" s="52"/>
      <c r="AW56" s="52"/>
      <c r="AX56" s="52"/>
      <c r="AY56" s="52"/>
      <c r="AZ56" s="52"/>
      <c r="BA56" s="52"/>
      <c r="BB56" s="52"/>
      <c r="BC56" s="52"/>
      <c r="BD56" s="52"/>
      <c r="BE56" s="52"/>
      <c r="BF56" s="52"/>
      <c r="BG56" s="52"/>
      <c r="BH56" s="52"/>
    </row>
    <row r="57" spans="1:106" ht="15" customHeight="1" x14ac:dyDescent="0.4">
      <c r="A57" s="34" t="s">
        <v>47</v>
      </c>
      <c r="B57" s="57" t="str">
        <f t="shared" si="6"/>
        <v>Food Expense</v>
      </c>
      <c r="C57" s="57"/>
      <c r="D57" s="57"/>
      <c r="E57" s="57"/>
      <c r="F57" s="57"/>
      <c r="G57" s="57"/>
      <c r="H57" s="57"/>
      <c r="I57" s="57"/>
      <c r="J57" s="57"/>
      <c r="K57" s="57"/>
      <c r="L57" s="57"/>
      <c r="M57" s="57"/>
      <c r="N57" s="57"/>
      <c r="O57" s="57"/>
      <c r="P57" s="57"/>
      <c r="Q57" s="57"/>
      <c r="R57" s="58"/>
      <c r="S57" s="59">
        <f t="shared" si="7"/>
        <v>0</v>
      </c>
      <c r="T57" s="60"/>
      <c r="U57" s="60"/>
      <c r="V57" s="60"/>
      <c r="W57" s="60"/>
      <c r="X57" s="61"/>
      <c r="Y57" s="59">
        <f t="shared" si="8"/>
        <v>0</v>
      </c>
      <c r="Z57" s="60"/>
      <c r="AA57" s="60"/>
      <c r="AB57" s="60"/>
      <c r="AC57" s="60"/>
      <c r="AD57" s="61"/>
      <c r="AE57" s="59">
        <f t="shared" si="9"/>
        <v>0</v>
      </c>
      <c r="AF57" s="60"/>
      <c r="AG57" s="60"/>
      <c r="AH57" s="60"/>
      <c r="AI57" s="60"/>
      <c r="AJ57" s="61"/>
      <c r="AL57" s="51" t="s">
        <v>28</v>
      </c>
      <c r="AM57" s="51"/>
      <c r="AN57" s="51"/>
      <c r="AO57" s="51"/>
      <c r="AP57" s="51"/>
      <c r="AQ57" s="51"/>
      <c r="AR57" s="51"/>
      <c r="AS57" s="51"/>
      <c r="AT57" s="51"/>
      <c r="AU57" s="94"/>
      <c r="AV57" s="94"/>
      <c r="AW57" s="94"/>
      <c r="AX57" s="94"/>
      <c r="AY57" s="94"/>
      <c r="AZ57" s="94"/>
      <c r="BA57" s="94"/>
      <c r="BB57" s="94"/>
      <c r="BC57" s="94"/>
      <c r="BD57" s="94"/>
      <c r="BE57" s="94"/>
      <c r="BF57" s="94"/>
      <c r="BG57" s="94"/>
      <c r="BH57" s="94"/>
    </row>
    <row r="58" spans="1:106" ht="15" customHeight="1" x14ac:dyDescent="0.4">
      <c r="A58" s="34" t="s">
        <v>47</v>
      </c>
      <c r="B58" s="57" t="str">
        <f t="shared" si="6"/>
        <v>Leisure Expense</v>
      </c>
      <c r="C58" s="57"/>
      <c r="D58" s="57"/>
      <c r="E58" s="57"/>
      <c r="F58" s="57"/>
      <c r="G58" s="57"/>
      <c r="H58" s="57"/>
      <c r="I58" s="57"/>
      <c r="J58" s="57"/>
      <c r="K58" s="57"/>
      <c r="L58" s="57"/>
      <c r="M58" s="57"/>
      <c r="N58" s="57"/>
      <c r="O58" s="57"/>
      <c r="P58" s="57"/>
      <c r="Q58" s="57"/>
      <c r="R58" s="58"/>
      <c r="S58" s="59">
        <f t="shared" si="7"/>
        <v>0</v>
      </c>
      <c r="T58" s="60"/>
      <c r="U58" s="60"/>
      <c r="V58" s="60"/>
      <c r="W58" s="60"/>
      <c r="X58" s="61"/>
      <c r="Y58" s="59">
        <f t="shared" si="8"/>
        <v>0</v>
      </c>
      <c r="Z58" s="60"/>
      <c r="AA58" s="60"/>
      <c r="AB58" s="60"/>
      <c r="AC58" s="60"/>
      <c r="AD58" s="61"/>
      <c r="AE58" s="59">
        <f t="shared" si="9"/>
        <v>0</v>
      </c>
      <c r="AF58" s="60"/>
      <c r="AG58" s="60"/>
      <c r="AH58" s="60"/>
      <c r="AI58" s="60"/>
      <c r="AJ58" s="61"/>
      <c r="AL58" s="51" t="s">
        <v>29</v>
      </c>
      <c r="AM58" s="51"/>
      <c r="AN58" s="51"/>
      <c r="AO58" s="51"/>
      <c r="AP58" s="51"/>
      <c r="AQ58" s="51"/>
      <c r="AR58" s="51"/>
      <c r="AS58" s="51"/>
      <c r="AT58" s="51"/>
      <c r="AU58" s="52" t="s">
        <v>154</v>
      </c>
      <c r="AV58" s="52"/>
      <c r="AW58" s="52"/>
      <c r="AX58" s="52"/>
      <c r="AY58" s="52"/>
      <c r="AZ58" s="52"/>
      <c r="BA58" s="52"/>
      <c r="BB58" s="52"/>
      <c r="BC58" s="52"/>
      <c r="BD58" s="52"/>
      <c r="BE58" s="52"/>
      <c r="BF58" s="52"/>
      <c r="BG58" s="52"/>
      <c r="BH58" s="52"/>
    </row>
    <row r="59" spans="1:106" ht="15" customHeight="1" x14ac:dyDescent="0.4">
      <c r="A59" s="34" t="s">
        <v>47</v>
      </c>
      <c r="B59" s="57" t="str">
        <f t="shared" si="6"/>
        <v>School Expense</v>
      </c>
      <c r="C59" s="57"/>
      <c r="D59" s="57"/>
      <c r="E59" s="57"/>
      <c r="F59" s="57"/>
      <c r="G59" s="57"/>
      <c r="H59" s="57"/>
      <c r="I59" s="57"/>
      <c r="J59" s="57"/>
      <c r="K59" s="57"/>
      <c r="L59" s="57"/>
      <c r="M59" s="57"/>
      <c r="N59" s="57"/>
      <c r="O59" s="57"/>
      <c r="P59" s="57"/>
      <c r="Q59" s="57"/>
      <c r="R59" s="58"/>
      <c r="S59" s="59">
        <f t="shared" si="7"/>
        <v>0</v>
      </c>
      <c r="T59" s="60"/>
      <c r="U59" s="60"/>
      <c r="V59" s="60"/>
      <c r="W59" s="60"/>
      <c r="X59" s="61"/>
      <c r="Y59" s="59">
        <f t="shared" si="8"/>
        <v>0</v>
      </c>
      <c r="Z59" s="60"/>
      <c r="AA59" s="60"/>
      <c r="AB59" s="60"/>
      <c r="AC59" s="60"/>
      <c r="AD59" s="61"/>
      <c r="AE59" s="59">
        <f t="shared" si="9"/>
        <v>0</v>
      </c>
      <c r="AF59" s="60"/>
      <c r="AG59" s="60"/>
      <c r="AH59" s="60"/>
      <c r="AI59" s="60"/>
      <c r="AJ59" s="61"/>
      <c r="AL59" s="51" t="str">
        <f>"CURRENCY RATE ("&amp;AU58&amp;" TO JPY)"</f>
        <v>CURRENCY RATE (USD TO JPY)</v>
      </c>
      <c r="AM59" s="51"/>
      <c r="AN59" s="51"/>
      <c r="AO59" s="51"/>
      <c r="AP59" s="51"/>
      <c r="AQ59" s="51"/>
      <c r="AR59" s="51"/>
      <c r="AS59" s="51"/>
      <c r="AT59" s="51"/>
      <c r="AU59" s="105">
        <v>1</v>
      </c>
      <c r="AV59" s="106"/>
      <c r="AW59" s="106" t="str">
        <f>AU58</f>
        <v>USD</v>
      </c>
      <c r="AX59" s="106"/>
      <c r="AY59" s="49" t="s">
        <v>156</v>
      </c>
      <c r="AZ59" s="107">
        <v>0.91</v>
      </c>
      <c r="BA59" s="108"/>
      <c r="BB59" s="109"/>
      <c r="BC59" s="106" t="s">
        <v>157</v>
      </c>
      <c r="BD59" s="106"/>
      <c r="BE59" s="106"/>
      <c r="BF59" s="106"/>
      <c r="BG59" s="106"/>
      <c r="BH59" s="206"/>
    </row>
    <row r="60" spans="1:106" ht="15" customHeight="1" x14ac:dyDescent="0.4">
      <c r="A60" s="34" t="s">
        <v>47</v>
      </c>
      <c r="B60" s="57" t="str">
        <f t="shared" si="6"/>
        <v>Vehicle / Transport Expense</v>
      </c>
      <c r="C60" s="57"/>
      <c r="D60" s="57"/>
      <c r="E60" s="57"/>
      <c r="F60" s="57"/>
      <c r="G60" s="57"/>
      <c r="H60" s="57"/>
      <c r="I60" s="57"/>
      <c r="J60" s="57"/>
      <c r="K60" s="57"/>
      <c r="L60" s="57"/>
      <c r="M60" s="57"/>
      <c r="N60" s="57"/>
      <c r="O60" s="57"/>
      <c r="P60" s="57"/>
      <c r="Q60" s="57"/>
      <c r="R60" s="58"/>
      <c r="S60" s="59">
        <f t="shared" si="7"/>
        <v>0</v>
      </c>
      <c r="T60" s="60"/>
      <c r="U60" s="60"/>
      <c r="V60" s="60"/>
      <c r="W60" s="60"/>
      <c r="X60" s="61"/>
      <c r="Y60" s="59">
        <f t="shared" si="8"/>
        <v>0</v>
      </c>
      <c r="Z60" s="60"/>
      <c r="AA60" s="60"/>
      <c r="AB60" s="60"/>
      <c r="AC60" s="60"/>
      <c r="AD60" s="61"/>
      <c r="AE60" s="59">
        <f t="shared" si="9"/>
        <v>0</v>
      </c>
      <c r="AF60" s="60"/>
      <c r="AG60" s="60"/>
      <c r="AH60" s="60"/>
      <c r="AI60" s="60"/>
      <c r="AJ60" s="61"/>
      <c r="AL60" s="51" t="s">
        <v>44</v>
      </c>
      <c r="AM60" s="51"/>
      <c r="AN60" s="51"/>
      <c r="AO60" s="51"/>
      <c r="AP60" s="51"/>
      <c r="AQ60" s="51"/>
      <c r="AR60" s="51"/>
      <c r="AS60" s="51"/>
      <c r="AT60" s="51"/>
      <c r="AU60" s="52"/>
      <c r="AV60" s="52"/>
      <c r="AW60" s="52"/>
      <c r="AX60" s="52"/>
      <c r="AY60" s="52"/>
      <c r="AZ60" s="52"/>
      <c r="BA60" s="52"/>
      <c r="BB60" s="52"/>
      <c r="BC60" s="52"/>
      <c r="BD60" s="52"/>
      <c r="BE60" s="52"/>
      <c r="BF60" s="52"/>
      <c r="BG60" s="52"/>
      <c r="BH60" s="52"/>
    </row>
    <row r="61" spans="1:106" ht="15" customHeight="1" x14ac:dyDescent="0.4">
      <c r="A61" s="34" t="s">
        <v>47</v>
      </c>
      <c r="B61" s="57" t="str">
        <f t="shared" si="6"/>
        <v>Health / Life Insurance</v>
      </c>
      <c r="C61" s="57"/>
      <c r="D61" s="57"/>
      <c r="E61" s="57"/>
      <c r="F61" s="57"/>
      <c r="G61" s="57"/>
      <c r="H61" s="57"/>
      <c r="I61" s="57"/>
      <c r="J61" s="57"/>
      <c r="K61" s="57"/>
      <c r="L61" s="57"/>
      <c r="M61" s="57"/>
      <c r="N61" s="57"/>
      <c r="O61" s="57"/>
      <c r="P61" s="57"/>
      <c r="Q61" s="57"/>
      <c r="R61" s="58"/>
      <c r="S61" s="59">
        <f t="shared" si="7"/>
        <v>0</v>
      </c>
      <c r="T61" s="60"/>
      <c r="U61" s="60"/>
      <c r="V61" s="60"/>
      <c r="W61" s="60"/>
      <c r="X61" s="61"/>
      <c r="Y61" s="59">
        <f t="shared" si="8"/>
        <v>0</v>
      </c>
      <c r="Z61" s="60"/>
      <c r="AA61" s="60"/>
      <c r="AB61" s="60"/>
      <c r="AC61" s="60"/>
      <c r="AD61" s="61"/>
      <c r="AE61" s="59">
        <f t="shared" si="9"/>
        <v>0</v>
      </c>
      <c r="AF61" s="60"/>
      <c r="AG61" s="60"/>
      <c r="AH61" s="60"/>
      <c r="AI61" s="60"/>
      <c r="AJ61" s="61"/>
      <c r="AL61" s="51" t="s">
        <v>144</v>
      </c>
      <c r="AM61" s="51"/>
      <c r="AN61" s="51"/>
      <c r="AO61" s="51"/>
      <c r="AP61" s="51"/>
      <c r="AQ61" s="51"/>
      <c r="AR61" s="51"/>
      <c r="AS61" s="51"/>
      <c r="AT61" s="51"/>
      <c r="AU61" s="52"/>
      <c r="AV61" s="52"/>
      <c r="AW61" s="52"/>
      <c r="AX61" s="52"/>
      <c r="AY61" s="52"/>
      <c r="AZ61" s="52"/>
      <c r="BA61" s="52"/>
      <c r="BB61" s="52"/>
      <c r="BC61" s="52"/>
      <c r="BD61" s="52"/>
      <c r="BE61" s="52"/>
      <c r="BF61" s="52"/>
      <c r="BG61" s="52"/>
      <c r="BH61" s="52"/>
    </row>
    <row r="62" spans="1:106" ht="15" customHeight="1" x14ac:dyDescent="0.4">
      <c r="A62" s="34" t="s">
        <v>47</v>
      </c>
      <c r="B62" s="57" t="str">
        <f t="shared" si="6"/>
        <v>Medical Expense</v>
      </c>
      <c r="C62" s="57"/>
      <c r="D62" s="57"/>
      <c r="E62" s="57"/>
      <c r="F62" s="57"/>
      <c r="G62" s="57"/>
      <c r="H62" s="57"/>
      <c r="I62" s="57"/>
      <c r="J62" s="57"/>
      <c r="K62" s="57"/>
      <c r="L62" s="57"/>
      <c r="M62" s="57"/>
      <c r="N62" s="57"/>
      <c r="O62" s="57"/>
      <c r="P62" s="57"/>
      <c r="Q62" s="57"/>
      <c r="R62" s="58"/>
      <c r="S62" s="59">
        <f t="shared" si="7"/>
        <v>0</v>
      </c>
      <c r="T62" s="60"/>
      <c r="U62" s="60"/>
      <c r="V62" s="60"/>
      <c r="W62" s="60"/>
      <c r="X62" s="61"/>
      <c r="Y62" s="59">
        <f t="shared" si="8"/>
        <v>0</v>
      </c>
      <c r="Z62" s="60"/>
      <c r="AA62" s="60"/>
      <c r="AB62" s="60"/>
      <c r="AC62" s="60"/>
      <c r="AD62" s="61"/>
      <c r="AE62" s="59">
        <f t="shared" si="9"/>
        <v>0</v>
      </c>
      <c r="AF62" s="60"/>
      <c r="AG62" s="60"/>
      <c r="AH62" s="60"/>
      <c r="AI62" s="60"/>
      <c r="AJ62" s="61"/>
      <c r="AL62" s="51" t="s">
        <v>145</v>
      </c>
      <c r="AM62" s="51"/>
      <c r="AN62" s="51"/>
      <c r="AO62" s="51"/>
      <c r="AP62" s="51"/>
      <c r="AQ62" s="51"/>
      <c r="AR62" s="51"/>
      <c r="AS62" s="51"/>
      <c r="AT62" s="51"/>
      <c r="AU62" s="52"/>
      <c r="AV62" s="52"/>
      <c r="AW62" s="52"/>
      <c r="AX62" s="52"/>
      <c r="AY62" s="52"/>
      <c r="AZ62" s="52"/>
      <c r="BA62" s="52"/>
      <c r="BB62" s="52"/>
      <c r="BC62" s="52"/>
      <c r="BD62" s="52"/>
      <c r="BE62" s="52"/>
      <c r="BF62" s="52"/>
      <c r="BG62" s="52"/>
      <c r="BH62" s="52"/>
    </row>
    <row r="63" spans="1:106" ht="15" customHeight="1" x14ac:dyDescent="0.4">
      <c r="A63" s="34" t="s">
        <v>47</v>
      </c>
      <c r="B63" s="57" t="str">
        <f t="shared" si="6"/>
        <v>Bank Charges</v>
      </c>
      <c r="C63" s="57"/>
      <c r="D63" s="57"/>
      <c r="E63" s="57"/>
      <c r="F63" s="57"/>
      <c r="G63" s="57"/>
      <c r="H63" s="57"/>
      <c r="I63" s="57"/>
      <c r="J63" s="57"/>
      <c r="K63" s="57"/>
      <c r="L63" s="57"/>
      <c r="M63" s="57"/>
      <c r="N63" s="57"/>
      <c r="O63" s="57"/>
      <c r="P63" s="57"/>
      <c r="Q63" s="57"/>
      <c r="R63" s="58"/>
      <c r="S63" s="59">
        <f t="shared" si="7"/>
        <v>0</v>
      </c>
      <c r="T63" s="60"/>
      <c r="U63" s="60"/>
      <c r="V63" s="60"/>
      <c r="W63" s="60"/>
      <c r="X63" s="61"/>
      <c r="Y63" s="59">
        <f t="shared" si="8"/>
        <v>0</v>
      </c>
      <c r="Z63" s="60"/>
      <c r="AA63" s="60"/>
      <c r="AB63" s="60"/>
      <c r="AC63" s="60"/>
      <c r="AD63" s="61"/>
      <c r="AE63" s="59">
        <f t="shared" si="9"/>
        <v>0</v>
      </c>
      <c r="AF63" s="60"/>
      <c r="AG63" s="60"/>
      <c r="AH63" s="60"/>
      <c r="AI63" s="60"/>
      <c r="AJ63" s="61"/>
      <c r="AL63" s="30" t="str">
        <f>IF(DM53="","","")</f>
        <v/>
      </c>
      <c r="AM63" s="32"/>
      <c r="AN63" s="32"/>
      <c r="AO63" s="32"/>
      <c r="AP63" s="32"/>
      <c r="AQ63" s="32"/>
      <c r="AR63" s="32"/>
      <c r="AS63" s="32"/>
      <c r="AT63" s="32"/>
      <c r="AU63" s="32"/>
      <c r="AV63" s="32"/>
      <c r="AW63" s="32"/>
      <c r="AX63" s="32"/>
      <c r="AY63" s="32"/>
      <c r="AZ63" s="32"/>
      <c r="BA63" s="32"/>
      <c r="BB63" s="32"/>
      <c r="BC63" s="32"/>
      <c r="BD63" s="32"/>
      <c r="BE63" s="32"/>
      <c r="BF63" s="32"/>
      <c r="BG63" s="32"/>
      <c r="BH63" s="32"/>
    </row>
    <row r="64" spans="1:106" ht="15" customHeight="1" x14ac:dyDescent="0.4">
      <c r="A64" s="35" t="s">
        <v>47</v>
      </c>
      <c r="B64" s="113" t="str">
        <f t="shared" si="6"/>
        <v>Other / Uncontrolled Expense</v>
      </c>
      <c r="C64" s="113"/>
      <c r="D64" s="113"/>
      <c r="E64" s="113"/>
      <c r="F64" s="113"/>
      <c r="G64" s="113"/>
      <c r="H64" s="113"/>
      <c r="I64" s="113"/>
      <c r="J64" s="113"/>
      <c r="K64" s="113"/>
      <c r="L64" s="113"/>
      <c r="M64" s="113"/>
      <c r="N64" s="113"/>
      <c r="O64" s="113"/>
      <c r="P64" s="113"/>
      <c r="Q64" s="113"/>
      <c r="R64" s="114"/>
      <c r="S64" s="115">
        <f t="shared" si="7"/>
        <v>0</v>
      </c>
      <c r="T64" s="116"/>
      <c r="U64" s="116"/>
      <c r="V64" s="116"/>
      <c r="W64" s="116"/>
      <c r="X64" s="117"/>
      <c r="Y64" s="115">
        <f t="shared" si="8"/>
        <v>0</v>
      </c>
      <c r="Z64" s="116"/>
      <c r="AA64" s="116"/>
      <c r="AB64" s="116"/>
      <c r="AC64" s="116"/>
      <c r="AD64" s="117"/>
      <c r="AE64" s="115">
        <f t="shared" si="9"/>
        <v>0</v>
      </c>
      <c r="AF64" s="116"/>
      <c r="AG64" s="116"/>
      <c r="AH64" s="116"/>
      <c r="AI64" s="116"/>
      <c r="AJ64" s="117"/>
      <c r="AL64" s="81" t="s">
        <v>51</v>
      </c>
      <c r="AM64" s="81"/>
      <c r="AN64" s="81"/>
      <c r="AO64" s="81"/>
      <c r="AP64" s="81"/>
      <c r="AQ64" s="81"/>
      <c r="AR64" s="81"/>
      <c r="AS64" s="81"/>
      <c r="AT64" s="81"/>
      <c r="AU64" s="81"/>
      <c r="AV64" s="81"/>
      <c r="AW64" s="81"/>
      <c r="AX64" s="81"/>
      <c r="AY64" s="81"/>
      <c r="AZ64" s="81"/>
      <c r="BA64" s="81"/>
      <c r="BB64" s="81"/>
      <c r="BC64" s="81"/>
      <c r="BD64" s="81"/>
      <c r="BE64" s="81"/>
      <c r="BF64" s="81"/>
      <c r="BG64" s="81"/>
      <c r="BH64" s="81"/>
    </row>
    <row r="65" spans="1:62" ht="15" customHeight="1" x14ac:dyDescent="0.4">
      <c r="A65" s="136"/>
      <c r="B65" s="138" t="s">
        <v>64</v>
      </c>
      <c r="C65" s="138"/>
      <c r="D65" s="138"/>
      <c r="E65" s="138"/>
      <c r="F65" s="138"/>
      <c r="G65" s="138"/>
      <c r="H65" s="138"/>
      <c r="I65" s="138"/>
      <c r="J65" s="138"/>
      <c r="K65" s="138"/>
      <c r="L65" s="138"/>
      <c r="M65" s="138"/>
      <c r="N65" s="138"/>
      <c r="O65" s="138"/>
      <c r="P65" s="138"/>
      <c r="Q65" s="138"/>
      <c r="R65" s="139"/>
      <c r="S65" s="142">
        <f>SUM(S55:X64)</f>
        <v>0</v>
      </c>
      <c r="T65" s="143"/>
      <c r="U65" s="143"/>
      <c r="V65" s="143"/>
      <c r="W65" s="143"/>
      <c r="X65" s="144"/>
      <c r="Y65" s="142">
        <f>SUM(Y55:AD64)</f>
        <v>0</v>
      </c>
      <c r="Z65" s="143"/>
      <c r="AA65" s="143"/>
      <c r="AB65" s="143"/>
      <c r="AC65" s="143"/>
      <c r="AD65" s="144"/>
      <c r="AE65" s="142">
        <f>SUM(AE55:AJ64)</f>
        <v>0</v>
      </c>
      <c r="AF65" s="143"/>
      <c r="AG65" s="143"/>
      <c r="AH65" s="143"/>
      <c r="AI65" s="143"/>
      <c r="AJ65" s="144"/>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2" ht="15" customHeight="1" thickBot="1" x14ac:dyDescent="0.45">
      <c r="A66" s="137"/>
      <c r="B66" s="140"/>
      <c r="C66" s="140"/>
      <c r="D66" s="140"/>
      <c r="E66" s="140"/>
      <c r="F66" s="140"/>
      <c r="G66" s="140"/>
      <c r="H66" s="140"/>
      <c r="I66" s="140"/>
      <c r="J66" s="140"/>
      <c r="K66" s="140"/>
      <c r="L66" s="140"/>
      <c r="M66" s="140"/>
      <c r="N66" s="140"/>
      <c r="O66" s="140"/>
      <c r="P66" s="140"/>
      <c r="Q66" s="140"/>
      <c r="R66" s="141"/>
      <c r="S66" s="145"/>
      <c r="T66" s="146"/>
      <c r="U66" s="146"/>
      <c r="V66" s="146"/>
      <c r="W66" s="146"/>
      <c r="X66" s="147"/>
      <c r="Y66" s="145"/>
      <c r="Z66" s="146"/>
      <c r="AA66" s="146"/>
      <c r="AB66" s="146"/>
      <c r="AC66" s="146"/>
      <c r="AD66" s="147"/>
      <c r="AE66" s="145"/>
      <c r="AF66" s="146"/>
      <c r="AG66" s="146"/>
      <c r="AH66" s="146"/>
      <c r="AI66" s="146"/>
      <c r="AJ66" s="147"/>
      <c r="AL66" s="79" t="s">
        <v>52</v>
      </c>
      <c r="AM66" s="79"/>
      <c r="AN66" s="79"/>
      <c r="AO66" s="79"/>
      <c r="AP66" s="79"/>
      <c r="AQ66" s="79"/>
      <c r="AR66" s="79"/>
      <c r="AS66" s="79"/>
      <c r="AT66" s="79"/>
      <c r="AU66" s="79"/>
      <c r="AV66" s="79"/>
      <c r="AW66" s="79"/>
      <c r="AX66" s="79"/>
      <c r="AY66" s="79"/>
      <c r="AZ66" s="79"/>
      <c r="BA66" s="79"/>
      <c r="BB66" s="79"/>
      <c r="BC66" s="79"/>
      <c r="BD66" s="79"/>
      <c r="BE66" s="79"/>
      <c r="BF66" s="79"/>
      <c r="BG66" s="79"/>
      <c r="BH66" s="79"/>
      <c r="BJ66" s="24" t="s">
        <v>68</v>
      </c>
    </row>
    <row r="67" spans="1:62" ht="15" customHeight="1" thickTop="1" x14ac:dyDescent="0.4">
      <c r="A67" s="161"/>
      <c r="B67" s="154" t="str">
        <f>"Annual Income (as per "&amp;AW86&amp;" )"</f>
        <v>Annual Income (as per Income Tax Reports )</v>
      </c>
      <c r="C67" s="154"/>
      <c r="D67" s="154"/>
      <c r="E67" s="154"/>
      <c r="F67" s="154"/>
      <c r="G67" s="154"/>
      <c r="H67" s="154"/>
      <c r="I67" s="154"/>
      <c r="J67" s="154"/>
      <c r="K67" s="154"/>
      <c r="L67" s="154"/>
      <c r="M67" s="154"/>
      <c r="N67" s="154"/>
      <c r="O67" s="154"/>
      <c r="P67" s="154"/>
      <c r="Q67" s="154"/>
      <c r="R67" s="155"/>
      <c r="S67" s="158">
        <f>AW88</f>
        <v>0</v>
      </c>
      <c r="T67" s="159"/>
      <c r="U67" s="159"/>
      <c r="V67" s="159"/>
      <c r="W67" s="159"/>
      <c r="X67" s="159"/>
      <c r="Y67" s="158">
        <f>BA88</f>
        <v>0</v>
      </c>
      <c r="Z67" s="159"/>
      <c r="AA67" s="159"/>
      <c r="AB67" s="159"/>
      <c r="AC67" s="159"/>
      <c r="AD67" s="159"/>
      <c r="AE67" s="158">
        <f>BE88</f>
        <v>0</v>
      </c>
      <c r="AF67" s="159"/>
      <c r="AG67" s="159"/>
      <c r="AH67" s="159"/>
      <c r="AI67" s="159"/>
      <c r="AJ67" s="159"/>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J67" s="24" t="s">
        <v>66</v>
      </c>
    </row>
    <row r="68" spans="1:62" ht="15" customHeight="1" x14ac:dyDescent="0.4">
      <c r="A68" s="162"/>
      <c r="B68" s="156"/>
      <c r="C68" s="156"/>
      <c r="D68" s="156"/>
      <c r="E68" s="156"/>
      <c r="F68" s="156"/>
      <c r="G68" s="156"/>
      <c r="H68" s="156"/>
      <c r="I68" s="156"/>
      <c r="J68" s="156"/>
      <c r="K68" s="156"/>
      <c r="L68" s="156"/>
      <c r="M68" s="156"/>
      <c r="N68" s="156"/>
      <c r="O68" s="156"/>
      <c r="P68" s="156"/>
      <c r="Q68" s="156"/>
      <c r="R68" s="157"/>
      <c r="S68" s="160"/>
      <c r="T68" s="160"/>
      <c r="U68" s="160"/>
      <c r="V68" s="160"/>
      <c r="W68" s="160"/>
      <c r="X68" s="160"/>
      <c r="Y68" s="160"/>
      <c r="Z68" s="160"/>
      <c r="AA68" s="160"/>
      <c r="AB68" s="160"/>
      <c r="AC68" s="160"/>
      <c r="AD68" s="160"/>
      <c r="AE68" s="160"/>
      <c r="AF68" s="160"/>
      <c r="AG68" s="160"/>
      <c r="AH68" s="160"/>
      <c r="AI68" s="160"/>
      <c r="AJ68" s="160"/>
      <c r="AL68" s="119" t="s">
        <v>63</v>
      </c>
      <c r="AM68" s="120"/>
      <c r="AN68" s="120"/>
      <c r="AO68" s="120"/>
      <c r="AP68" s="120"/>
      <c r="AQ68" s="120"/>
      <c r="AR68" s="120"/>
      <c r="AS68" s="120"/>
      <c r="AT68" s="120"/>
      <c r="AU68" s="120"/>
      <c r="AV68" s="120"/>
      <c r="AW68" s="118">
        <f ca="1">$BJ$2-3</f>
        <v>2018</v>
      </c>
      <c r="AX68" s="118"/>
      <c r="AY68" s="118"/>
      <c r="AZ68" s="118"/>
      <c r="BA68" s="118">
        <f ca="1">$BJ$2-2</f>
        <v>2019</v>
      </c>
      <c r="BB68" s="118"/>
      <c r="BC68" s="118"/>
      <c r="BD68" s="118"/>
      <c r="BE68" s="118">
        <f ca="1">$BJ$2-1</f>
        <v>2020</v>
      </c>
      <c r="BF68" s="118"/>
      <c r="BG68" s="118"/>
      <c r="BH68" s="118"/>
    </row>
    <row r="69" spans="1:62" ht="15" customHeight="1" x14ac:dyDescent="0.25">
      <c r="A69" s="36"/>
      <c r="B69" s="149" t="s">
        <v>141</v>
      </c>
      <c r="C69" s="149"/>
      <c r="D69" s="149"/>
      <c r="E69" s="149"/>
      <c r="F69" s="149"/>
      <c r="G69" s="149"/>
      <c r="H69" s="149"/>
      <c r="I69" s="149"/>
      <c r="J69" s="149"/>
      <c r="K69" s="149"/>
      <c r="L69" s="149"/>
      <c r="M69" s="149"/>
      <c r="N69" s="149"/>
      <c r="O69" s="149"/>
      <c r="P69" s="149"/>
      <c r="Q69" s="149"/>
      <c r="R69" s="150"/>
      <c r="S69" s="151">
        <v>0</v>
      </c>
      <c r="T69" s="152"/>
      <c r="U69" s="152"/>
      <c r="V69" s="152"/>
      <c r="W69" s="152"/>
      <c r="X69" s="153"/>
      <c r="Y69" s="151">
        <v>0</v>
      </c>
      <c r="Z69" s="152"/>
      <c r="AA69" s="152"/>
      <c r="AB69" s="152"/>
      <c r="AC69" s="152"/>
      <c r="AD69" s="153"/>
      <c r="AE69" s="151">
        <v>0</v>
      </c>
      <c r="AF69" s="152"/>
      <c r="AG69" s="152"/>
      <c r="AH69" s="152"/>
      <c r="AI69" s="152"/>
      <c r="AJ69" s="153"/>
      <c r="AL69" s="88" t="s">
        <v>62</v>
      </c>
      <c r="AM69" s="110"/>
      <c r="AN69" s="110"/>
      <c r="AO69" s="110"/>
      <c r="AP69" s="110"/>
      <c r="AQ69" s="110"/>
      <c r="AR69" s="110"/>
      <c r="AS69" s="110"/>
      <c r="AT69" s="110"/>
      <c r="AU69" s="110"/>
      <c r="AV69" s="110"/>
      <c r="AW69" s="104">
        <v>0</v>
      </c>
      <c r="AX69" s="104"/>
      <c r="AY69" s="104"/>
      <c r="AZ69" s="104"/>
      <c r="BA69" s="104">
        <v>0</v>
      </c>
      <c r="BB69" s="104"/>
      <c r="BC69" s="104"/>
      <c r="BD69" s="104"/>
      <c r="BE69" s="104">
        <v>0</v>
      </c>
      <c r="BF69" s="104"/>
      <c r="BG69" s="104"/>
      <c r="BH69" s="104"/>
    </row>
    <row r="70" spans="1:62" ht="15" customHeight="1" x14ac:dyDescent="0.4">
      <c r="A70" s="37"/>
      <c r="B70" s="57" t="s">
        <v>69</v>
      </c>
      <c r="C70" s="57"/>
      <c r="D70" s="57"/>
      <c r="E70" s="57"/>
      <c r="F70" s="57"/>
      <c r="G70" s="57"/>
      <c r="H70" s="57"/>
      <c r="I70" s="57"/>
      <c r="J70" s="57"/>
      <c r="K70" s="57"/>
      <c r="L70" s="57"/>
      <c r="M70" s="57"/>
      <c r="N70" s="57"/>
      <c r="O70" s="57"/>
      <c r="P70" s="57"/>
      <c r="Q70" s="57"/>
      <c r="R70" s="58"/>
      <c r="S70" s="148">
        <f>S65</f>
        <v>0</v>
      </c>
      <c r="T70" s="148"/>
      <c r="U70" s="148"/>
      <c r="V70" s="148"/>
      <c r="W70" s="148"/>
      <c r="X70" s="148"/>
      <c r="Y70" s="148">
        <f t="shared" ref="Y70" si="10">Y65</f>
        <v>0</v>
      </c>
      <c r="Z70" s="148"/>
      <c r="AA70" s="148"/>
      <c r="AB70" s="148"/>
      <c r="AC70" s="148"/>
      <c r="AD70" s="148"/>
      <c r="AE70" s="148">
        <f t="shared" ref="AE70" si="11">AE65</f>
        <v>0</v>
      </c>
      <c r="AF70" s="148"/>
      <c r="AG70" s="148"/>
      <c r="AH70" s="148"/>
      <c r="AI70" s="148"/>
      <c r="AJ70" s="148"/>
      <c r="AL70" s="111" t="s">
        <v>54</v>
      </c>
      <c r="AM70" s="112"/>
      <c r="AN70" s="112"/>
      <c r="AO70" s="112"/>
      <c r="AP70" s="112"/>
      <c r="AQ70" s="112"/>
      <c r="AR70" s="112"/>
      <c r="AS70" s="112"/>
      <c r="AT70" s="112"/>
      <c r="AU70" s="112"/>
      <c r="AV70" s="112"/>
      <c r="AW70" s="104"/>
      <c r="AX70" s="104"/>
      <c r="AY70" s="104"/>
      <c r="AZ70" s="104"/>
      <c r="BA70" s="104"/>
      <c r="BB70" s="104"/>
      <c r="BC70" s="104"/>
      <c r="BD70" s="104"/>
      <c r="BE70" s="104"/>
      <c r="BF70" s="104"/>
      <c r="BG70" s="104"/>
      <c r="BH70" s="104"/>
    </row>
    <row r="71" spans="1:62" ht="15" customHeight="1" x14ac:dyDescent="0.4">
      <c r="A71" s="38"/>
      <c r="B71" s="121" t="s">
        <v>70</v>
      </c>
      <c r="C71" s="121"/>
      <c r="D71" s="121"/>
      <c r="E71" s="121"/>
      <c r="F71" s="121"/>
      <c r="G71" s="121"/>
      <c r="H71" s="121"/>
      <c r="I71" s="121"/>
      <c r="J71" s="121"/>
      <c r="K71" s="121"/>
      <c r="L71" s="121"/>
      <c r="M71" s="121"/>
      <c r="N71" s="121"/>
      <c r="O71" s="121"/>
      <c r="P71" s="121"/>
      <c r="Q71" s="121"/>
      <c r="R71" s="122"/>
      <c r="S71" s="123">
        <f>SUM(S67+S69)-S70</f>
        <v>0</v>
      </c>
      <c r="T71" s="123"/>
      <c r="U71" s="123"/>
      <c r="V71" s="123"/>
      <c r="W71" s="123"/>
      <c r="X71" s="123"/>
      <c r="Y71" s="123">
        <f t="shared" ref="Y71" si="12">SUM(Y67+Y69)-Y70</f>
        <v>0</v>
      </c>
      <c r="Z71" s="123"/>
      <c r="AA71" s="123"/>
      <c r="AB71" s="123"/>
      <c r="AC71" s="123"/>
      <c r="AD71" s="123"/>
      <c r="AE71" s="123">
        <f t="shared" ref="AE71" si="13">SUM(AE67+AE69)-AE70</f>
        <v>0</v>
      </c>
      <c r="AF71" s="123"/>
      <c r="AG71" s="123"/>
      <c r="AH71" s="123"/>
      <c r="AI71" s="123"/>
      <c r="AJ71" s="123"/>
      <c r="AL71" s="111" t="s">
        <v>55</v>
      </c>
      <c r="AM71" s="112"/>
      <c r="AN71" s="112"/>
      <c r="AO71" s="112"/>
      <c r="AP71" s="112"/>
      <c r="AQ71" s="112"/>
      <c r="AR71" s="112"/>
      <c r="AS71" s="112"/>
      <c r="AT71" s="112"/>
      <c r="AU71" s="112"/>
      <c r="AV71" s="112"/>
      <c r="AW71" s="104"/>
      <c r="AX71" s="104"/>
      <c r="AY71" s="104"/>
      <c r="AZ71" s="104"/>
      <c r="BA71" s="104"/>
      <c r="BB71" s="104"/>
      <c r="BC71" s="104"/>
      <c r="BD71" s="104"/>
      <c r="BE71" s="104"/>
      <c r="BF71" s="104"/>
      <c r="BG71" s="104"/>
      <c r="BH71" s="104"/>
      <c r="BI71" s="39"/>
    </row>
    <row r="72" spans="1:62" ht="15" customHeight="1" x14ac:dyDescent="0.4">
      <c r="A72" s="40"/>
      <c r="B72" s="134" t="s">
        <v>71</v>
      </c>
      <c r="C72" s="134"/>
      <c r="D72" s="134"/>
      <c r="E72" s="134"/>
      <c r="F72" s="134"/>
      <c r="G72" s="134"/>
      <c r="H72" s="134"/>
      <c r="I72" s="134"/>
      <c r="J72" s="134"/>
      <c r="K72" s="134"/>
      <c r="L72" s="134"/>
      <c r="M72" s="134"/>
      <c r="N72" s="134"/>
      <c r="O72" s="134"/>
      <c r="P72" s="134"/>
      <c r="Q72" s="134"/>
      <c r="R72" s="135"/>
      <c r="S72" s="124">
        <f>ROUNDDOWN(S71,-2)</f>
        <v>0</v>
      </c>
      <c r="T72" s="124"/>
      <c r="U72" s="124"/>
      <c r="V72" s="124"/>
      <c r="W72" s="124"/>
      <c r="X72" s="124"/>
      <c r="Y72" s="124">
        <f t="shared" ref="Y72" si="14">ROUNDDOWN(Y71,-2)</f>
        <v>0</v>
      </c>
      <c r="Z72" s="124"/>
      <c r="AA72" s="124"/>
      <c r="AB72" s="124"/>
      <c r="AC72" s="124"/>
      <c r="AD72" s="124"/>
      <c r="AE72" s="124">
        <f t="shared" ref="AE72" si="15">ROUNDDOWN(AE71,-2)</f>
        <v>0</v>
      </c>
      <c r="AF72" s="124"/>
      <c r="AG72" s="124"/>
      <c r="AH72" s="124"/>
      <c r="AI72" s="124"/>
      <c r="AJ72" s="124"/>
      <c r="AL72" s="111" t="s">
        <v>56</v>
      </c>
      <c r="AM72" s="112"/>
      <c r="AN72" s="112"/>
      <c r="AO72" s="112"/>
      <c r="AP72" s="112"/>
      <c r="AQ72" s="112"/>
      <c r="AR72" s="112"/>
      <c r="AS72" s="112"/>
      <c r="AT72" s="112"/>
      <c r="AU72" s="112"/>
      <c r="AV72" s="112"/>
      <c r="AW72" s="104"/>
      <c r="AX72" s="104"/>
      <c r="AY72" s="104"/>
      <c r="AZ72" s="104"/>
      <c r="BA72" s="104"/>
      <c r="BB72" s="104"/>
      <c r="BC72" s="104"/>
      <c r="BD72" s="104"/>
      <c r="BE72" s="104"/>
      <c r="BF72" s="104"/>
      <c r="BG72" s="104"/>
      <c r="BH72" s="104"/>
      <c r="BI72" s="39"/>
    </row>
    <row r="73" spans="1:62" ht="15" customHeight="1" x14ac:dyDescent="0.4">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L73" s="111" t="s">
        <v>57</v>
      </c>
      <c r="AM73" s="112"/>
      <c r="AN73" s="112"/>
      <c r="AO73" s="112"/>
      <c r="AP73" s="112"/>
      <c r="AQ73" s="112"/>
      <c r="AR73" s="112"/>
      <c r="AS73" s="112"/>
      <c r="AT73" s="112"/>
      <c r="AU73" s="112"/>
      <c r="AV73" s="112"/>
      <c r="AW73" s="104"/>
      <c r="AX73" s="104"/>
      <c r="AY73" s="104"/>
      <c r="AZ73" s="104"/>
      <c r="BA73" s="104"/>
      <c r="BB73" s="104"/>
      <c r="BC73" s="104"/>
      <c r="BD73" s="104"/>
      <c r="BE73" s="104"/>
      <c r="BF73" s="104"/>
      <c r="BG73" s="104"/>
      <c r="BH73" s="104"/>
      <c r="BI73" s="39"/>
    </row>
    <row r="74" spans="1:62" ht="15" customHeight="1" x14ac:dyDescent="0.4">
      <c r="A74" s="167"/>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L74" s="111" t="s">
        <v>58</v>
      </c>
      <c r="AM74" s="112"/>
      <c r="AN74" s="112"/>
      <c r="AO74" s="112"/>
      <c r="AP74" s="112"/>
      <c r="AQ74" s="112"/>
      <c r="AR74" s="112"/>
      <c r="AS74" s="112"/>
      <c r="AT74" s="112"/>
      <c r="AU74" s="112"/>
      <c r="AV74" s="112"/>
      <c r="AW74" s="104"/>
      <c r="AX74" s="104"/>
      <c r="AY74" s="104"/>
      <c r="AZ74" s="104"/>
      <c r="BA74" s="104"/>
      <c r="BB74" s="104"/>
      <c r="BC74" s="104"/>
      <c r="BD74" s="104"/>
      <c r="BE74" s="104"/>
      <c r="BF74" s="104"/>
      <c r="BG74" s="104"/>
      <c r="BH74" s="104"/>
      <c r="BI74" s="39"/>
    </row>
    <row r="75" spans="1:62" ht="15" customHeight="1" x14ac:dyDescent="0.4">
      <c r="A75" s="167"/>
      <c r="B75" s="167"/>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L75" s="111" t="s">
        <v>59</v>
      </c>
      <c r="AM75" s="112"/>
      <c r="AN75" s="112"/>
      <c r="AO75" s="112"/>
      <c r="AP75" s="112"/>
      <c r="AQ75" s="112"/>
      <c r="AR75" s="112"/>
      <c r="AS75" s="112"/>
      <c r="AT75" s="112"/>
      <c r="AU75" s="112"/>
      <c r="AV75" s="112"/>
      <c r="AW75" s="104"/>
      <c r="AX75" s="104"/>
      <c r="AY75" s="104"/>
      <c r="AZ75" s="104"/>
      <c r="BA75" s="104"/>
      <c r="BB75" s="104"/>
      <c r="BC75" s="104"/>
      <c r="BD75" s="104"/>
      <c r="BE75" s="104"/>
      <c r="BF75" s="104"/>
      <c r="BG75" s="104"/>
      <c r="BH75" s="104"/>
      <c r="BI75" s="39"/>
      <c r="BJ75" s="41"/>
    </row>
    <row r="76" spans="1:62" ht="15" customHeight="1" x14ac:dyDescent="0.4">
      <c r="A76" s="168"/>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L76" s="111" t="s">
        <v>60</v>
      </c>
      <c r="AM76" s="112"/>
      <c r="AN76" s="112"/>
      <c r="AO76" s="112"/>
      <c r="AP76" s="112"/>
      <c r="AQ76" s="112"/>
      <c r="AR76" s="112"/>
      <c r="AS76" s="112"/>
      <c r="AT76" s="112"/>
      <c r="AU76" s="112"/>
      <c r="AV76" s="112"/>
      <c r="AW76" s="104"/>
      <c r="AX76" s="104"/>
      <c r="AY76" s="104"/>
      <c r="AZ76" s="104"/>
      <c r="BA76" s="104"/>
      <c r="BB76" s="104"/>
      <c r="BC76" s="104"/>
      <c r="BD76" s="104"/>
      <c r="BE76" s="104"/>
      <c r="BF76" s="104"/>
      <c r="BG76" s="104"/>
      <c r="BH76" s="104"/>
      <c r="BI76" s="39"/>
    </row>
    <row r="77" spans="1:62" ht="15" customHeight="1" x14ac:dyDescent="0.4">
      <c r="A77" s="128" t="s">
        <v>53</v>
      </c>
      <c r="B77" s="129"/>
      <c r="C77" s="129"/>
      <c r="D77" s="129"/>
      <c r="E77" s="129"/>
      <c r="F77" s="129"/>
      <c r="G77" s="129"/>
      <c r="H77" s="129"/>
      <c r="I77" s="129"/>
      <c r="J77" s="129"/>
      <c r="K77" s="129"/>
      <c r="L77" s="129"/>
      <c r="M77" s="129"/>
      <c r="N77" s="129"/>
      <c r="O77" s="129"/>
      <c r="P77" s="129"/>
      <c r="Q77" s="129"/>
      <c r="R77" s="129"/>
      <c r="S77" s="129"/>
      <c r="T77" s="129"/>
      <c r="U77" s="129"/>
      <c r="V77" s="129"/>
      <c r="W77" s="129"/>
      <c r="X77" s="130"/>
      <c r="Y77" s="128" t="str">
        <f ca="1">"YEAR "&amp;BJ2</f>
        <v>YEAR 2021</v>
      </c>
      <c r="Z77" s="129"/>
      <c r="AA77" s="129"/>
      <c r="AB77" s="129"/>
      <c r="AC77" s="129"/>
      <c r="AD77" s="129"/>
      <c r="AE77" s="129"/>
      <c r="AF77" s="129"/>
      <c r="AG77" s="129"/>
      <c r="AH77" s="129"/>
      <c r="AI77" s="129"/>
      <c r="AJ77" s="130"/>
      <c r="AL77" s="111" t="s">
        <v>61</v>
      </c>
      <c r="AM77" s="112"/>
      <c r="AN77" s="112"/>
      <c r="AO77" s="112"/>
      <c r="AP77" s="112"/>
      <c r="AQ77" s="112"/>
      <c r="AR77" s="112"/>
      <c r="AS77" s="112"/>
      <c r="AT77" s="112"/>
      <c r="AU77" s="112"/>
      <c r="AV77" s="112"/>
      <c r="AW77" s="104"/>
      <c r="AX77" s="104"/>
      <c r="AY77" s="104"/>
      <c r="AZ77" s="104"/>
      <c r="BA77" s="104"/>
      <c r="BB77" s="104"/>
      <c r="BC77" s="104"/>
      <c r="BD77" s="104"/>
      <c r="BE77" s="104"/>
      <c r="BF77" s="104"/>
      <c r="BG77" s="104"/>
      <c r="BH77" s="104"/>
      <c r="BI77" s="39"/>
    </row>
    <row r="78" spans="1:62" ht="15" customHeight="1" x14ac:dyDescent="0.4">
      <c r="A78" s="131"/>
      <c r="B78" s="132"/>
      <c r="C78" s="132"/>
      <c r="D78" s="132"/>
      <c r="E78" s="132"/>
      <c r="F78" s="132"/>
      <c r="G78" s="132"/>
      <c r="H78" s="132"/>
      <c r="I78" s="132"/>
      <c r="J78" s="132"/>
      <c r="K78" s="132"/>
      <c r="L78" s="132"/>
      <c r="M78" s="132"/>
      <c r="N78" s="132"/>
      <c r="O78" s="132"/>
      <c r="P78" s="132"/>
      <c r="Q78" s="132"/>
      <c r="R78" s="132"/>
      <c r="S78" s="132"/>
      <c r="T78" s="132"/>
      <c r="U78" s="132"/>
      <c r="V78" s="132"/>
      <c r="W78" s="132"/>
      <c r="X78" s="133"/>
      <c r="Y78" s="127" t="s">
        <v>73</v>
      </c>
      <c r="Z78" s="125"/>
      <c r="AA78" s="125"/>
      <c r="AB78" s="125"/>
      <c r="AC78" s="125"/>
      <c r="AD78" s="125"/>
      <c r="AE78" s="125" t="s">
        <v>74</v>
      </c>
      <c r="AF78" s="125"/>
      <c r="AG78" s="125"/>
      <c r="AH78" s="125"/>
      <c r="AI78" s="125"/>
      <c r="AJ78" s="126"/>
      <c r="AL78" s="111" t="s">
        <v>72</v>
      </c>
      <c r="AM78" s="112"/>
      <c r="AN78" s="112"/>
      <c r="AO78" s="112"/>
      <c r="AP78" s="112"/>
      <c r="AQ78" s="112"/>
      <c r="AR78" s="112"/>
      <c r="AS78" s="112"/>
      <c r="AT78" s="112"/>
      <c r="AU78" s="112"/>
      <c r="AV78" s="112"/>
      <c r="AW78" s="104"/>
      <c r="AX78" s="104"/>
      <c r="AY78" s="104"/>
      <c r="AZ78" s="104"/>
      <c r="BA78" s="104"/>
      <c r="BB78" s="104"/>
      <c r="BC78" s="104"/>
      <c r="BD78" s="104"/>
      <c r="BE78" s="104"/>
      <c r="BF78" s="104"/>
      <c r="BG78" s="104"/>
      <c r="BH78" s="104"/>
      <c r="BI78" s="39"/>
    </row>
    <row r="79" spans="1:62" ht="15" customHeight="1" x14ac:dyDescent="0.4">
      <c r="A79" s="42"/>
      <c r="B79" s="100" t="str">
        <f ca="1">"Bank Balance - January "&amp;BJ2</f>
        <v>Bank Balance - January 2021</v>
      </c>
      <c r="C79" s="100"/>
      <c r="D79" s="100"/>
      <c r="E79" s="100"/>
      <c r="F79" s="100"/>
      <c r="G79" s="100"/>
      <c r="H79" s="100"/>
      <c r="I79" s="100"/>
      <c r="J79" s="100"/>
      <c r="K79" s="100"/>
      <c r="L79" s="100"/>
      <c r="M79" s="100"/>
      <c r="N79" s="100"/>
      <c r="O79" s="100"/>
      <c r="P79" s="100"/>
      <c r="Q79" s="100"/>
      <c r="R79" s="100"/>
      <c r="S79" s="100"/>
      <c r="T79" s="100"/>
      <c r="U79" s="100"/>
      <c r="V79" s="100"/>
      <c r="W79" s="100"/>
      <c r="X79" s="100"/>
      <c r="Y79" s="171">
        <f>AW89</f>
        <v>0</v>
      </c>
      <c r="Z79" s="171"/>
      <c r="AA79" s="171"/>
      <c r="AB79" s="171"/>
      <c r="AC79" s="171"/>
      <c r="AD79" s="171"/>
      <c r="AE79" s="171"/>
      <c r="AF79" s="171"/>
      <c r="AG79" s="171"/>
      <c r="AH79" s="171"/>
      <c r="AI79" s="171"/>
      <c r="AJ79" s="172"/>
      <c r="AL79" s="177"/>
      <c r="AM79" s="177"/>
      <c r="AN79" s="177"/>
      <c r="AO79" s="177"/>
      <c r="AP79" s="177"/>
      <c r="AQ79" s="177"/>
      <c r="AR79" s="177"/>
      <c r="AS79" s="177"/>
      <c r="AT79" s="177"/>
      <c r="AU79" s="177"/>
      <c r="AV79" s="177"/>
      <c r="AW79" s="177"/>
      <c r="AX79" s="177"/>
      <c r="AY79" s="177"/>
      <c r="AZ79" s="177"/>
      <c r="BA79" s="177"/>
      <c r="BB79" s="177"/>
      <c r="BC79" s="177"/>
      <c r="BD79" s="177"/>
      <c r="BE79" s="177"/>
      <c r="BF79" s="177"/>
      <c r="BG79" s="177"/>
      <c r="BH79" s="177"/>
      <c r="BI79" s="39"/>
    </row>
    <row r="80" spans="1:62" ht="15" customHeight="1" x14ac:dyDescent="0.4">
      <c r="A80" s="43"/>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76"/>
      <c r="AL80" s="178"/>
      <c r="AM80" s="178"/>
      <c r="AN80" s="178"/>
      <c r="AO80" s="178"/>
      <c r="AP80" s="178"/>
      <c r="AQ80" s="178"/>
      <c r="AR80" s="178"/>
      <c r="AS80" s="178"/>
      <c r="AT80" s="178"/>
      <c r="AU80" s="178"/>
      <c r="AV80" s="178"/>
      <c r="AW80" s="178"/>
      <c r="AX80" s="178"/>
      <c r="AY80" s="178"/>
      <c r="AZ80" s="178"/>
      <c r="BA80" s="178"/>
      <c r="BB80" s="178"/>
      <c r="BC80" s="178"/>
      <c r="BD80" s="178"/>
      <c r="BE80" s="178"/>
      <c r="BF80" s="178"/>
      <c r="BG80" s="178"/>
      <c r="BH80" s="178"/>
      <c r="BI80" s="39"/>
    </row>
    <row r="81" spans="1:62" ht="15" customHeight="1" x14ac:dyDescent="0.4">
      <c r="A81" s="44"/>
      <c r="B81" s="179" t="str">
        <f ca="1">"Expense Summary From January "&amp;BJ2</f>
        <v>Expense Summary From January 2021</v>
      </c>
      <c r="C81" s="179"/>
      <c r="D81" s="179"/>
      <c r="E81" s="179"/>
      <c r="F81" s="179"/>
      <c r="G81" s="179"/>
      <c r="H81" s="179"/>
      <c r="I81" s="179"/>
      <c r="J81" s="179"/>
      <c r="K81" s="179"/>
      <c r="L81" s="179"/>
      <c r="M81" s="179"/>
      <c r="N81" s="179"/>
      <c r="O81" s="179"/>
      <c r="P81" s="179"/>
      <c r="Q81" s="179"/>
      <c r="R81" s="179"/>
      <c r="S81" s="179"/>
      <c r="T81" s="179"/>
      <c r="U81" s="179"/>
      <c r="V81" s="179"/>
      <c r="W81" s="179"/>
      <c r="X81" s="179"/>
      <c r="Y81" s="173"/>
      <c r="Z81" s="173"/>
      <c r="AA81" s="173"/>
      <c r="AB81" s="173"/>
      <c r="AC81" s="173"/>
      <c r="AD81" s="173"/>
      <c r="AE81" s="174">
        <f>AW95</f>
        <v>0</v>
      </c>
      <c r="AF81" s="174"/>
      <c r="AG81" s="174"/>
      <c r="AH81" s="174"/>
      <c r="AI81" s="174"/>
      <c r="AJ81" s="175"/>
      <c r="AL81" s="85" t="s">
        <v>65</v>
      </c>
      <c r="AM81" s="85"/>
      <c r="AN81" s="85"/>
      <c r="AO81" s="85"/>
      <c r="AP81" s="85"/>
      <c r="AQ81" s="85"/>
      <c r="AR81" s="85"/>
      <c r="AS81" s="85"/>
      <c r="AT81" s="85"/>
      <c r="AU81" s="85"/>
      <c r="AV81" s="85"/>
      <c r="AW81" s="85"/>
      <c r="AX81" s="85"/>
      <c r="AY81" s="85"/>
      <c r="AZ81" s="85"/>
      <c r="BA81" s="85"/>
      <c r="BB81" s="85"/>
      <c r="BC81" s="85"/>
      <c r="BD81" s="85"/>
      <c r="BE81" s="85"/>
      <c r="BF81" s="85"/>
      <c r="BG81" s="85"/>
      <c r="BH81" s="85"/>
      <c r="BI81" s="39"/>
    </row>
    <row r="82" spans="1:62" ht="15" customHeight="1" x14ac:dyDescent="0.4">
      <c r="A82" s="44"/>
      <c r="B82" s="164" t="s">
        <v>89</v>
      </c>
      <c r="C82" s="164"/>
      <c r="D82" s="164"/>
      <c r="E82" s="164"/>
      <c r="F82" s="164"/>
      <c r="G82" s="164"/>
      <c r="H82" s="164"/>
      <c r="I82" s="164"/>
      <c r="J82" s="164"/>
      <c r="K82" s="164"/>
      <c r="L82" s="164"/>
      <c r="M82" s="164"/>
      <c r="N82" s="164"/>
      <c r="O82" s="164"/>
      <c r="P82" s="164"/>
      <c r="Q82" s="164"/>
      <c r="R82" s="164"/>
      <c r="S82" s="164"/>
      <c r="T82" s="164"/>
      <c r="U82" s="164"/>
      <c r="V82" s="164"/>
      <c r="W82" s="164"/>
      <c r="X82" s="164"/>
      <c r="Y82" s="182">
        <f>AW100</f>
        <v>0</v>
      </c>
      <c r="Z82" s="182"/>
      <c r="AA82" s="182"/>
      <c r="AB82" s="182"/>
      <c r="AC82" s="182"/>
      <c r="AD82" s="182"/>
      <c r="AE82" s="182"/>
      <c r="AF82" s="182"/>
      <c r="AG82" s="182"/>
      <c r="AH82" s="182"/>
      <c r="AI82" s="182"/>
      <c r="AJ82" s="183"/>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39"/>
    </row>
    <row r="83" spans="1:62" ht="15" customHeight="1" x14ac:dyDescent="0.4">
      <c r="A83" s="44"/>
      <c r="B83" s="179" t="str">
        <f>AL101</f>
        <v>Interest from Investments</v>
      </c>
      <c r="C83" s="179"/>
      <c r="D83" s="179"/>
      <c r="E83" s="179"/>
      <c r="F83" s="179"/>
      <c r="G83" s="179"/>
      <c r="H83" s="179"/>
      <c r="I83" s="179"/>
      <c r="J83" s="179"/>
      <c r="K83" s="179"/>
      <c r="L83" s="179"/>
      <c r="M83" s="179"/>
      <c r="N83" s="179"/>
      <c r="O83" s="179"/>
      <c r="P83" s="179"/>
      <c r="Q83" s="179"/>
      <c r="R83" s="179"/>
      <c r="S83" s="179"/>
      <c r="T83" s="179"/>
      <c r="U83" s="179"/>
      <c r="V83" s="179"/>
      <c r="W83" s="179"/>
      <c r="X83" s="179"/>
      <c r="Y83" s="173">
        <f>AW101</f>
        <v>0</v>
      </c>
      <c r="Z83" s="173"/>
      <c r="AA83" s="173"/>
      <c r="AB83" s="173"/>
      <c r="AC83" s="173"/>
      <c r="AD83" s="173"/>
      <c r="AE83" s="173"/>
      <c r="AF83" s="173"/>
      <c r="AG83" s="173"/>
      <c r="AH83" s="173"/>
      <c r="AI83" s="173"/>
      <c r="AJ83" s="180"/>
      <c r="AL83" s="79" t="s">
        <v>76</v>
      </c>
      <c r="AM83" s="79"/>
      <c r="AN83" s="79"/>
      <c r="AO83" s="79"/>
      <c r="AP83" s="79"/>
      <c r="AQ83" s="79"/>
      <c r="AR83" s="79"/>
      <c r="AS83" s="79"/>
      <c r="AT83" s="79"/>
      <c r="AU83" s="79"/>
      <c r="AV83" s="79"/>
      <c r="AW83" s="79"/>
      <c r="AX83" s="79"/>
      <c r="AY83" s="79"/>
      <c r="AZ83" s="79"/>
      <c r="BA83" s="79"/>
      <c r="BB83" s="79"/>
      <c r="BC83" s="79"/>
      <c r="BD83" s="79"/>
      <c r="BE83" s="79"/>
      <c r="BF83" s="79"/>
      <c r="BG83" s="79"/>
      <c r="BH83" s="79"/>
      <c r="BI83" s="39"/>
    </row>
    <row r="84" spans="1:62" ht="15" customHeight="1" x14ac:dyDescent="0.4">
      <c r="A84" s="44"/>
      <c r="B84" s="179" t="str">
        <f>AL102</f>
        <v>Inheritence / Gifts</v>
      </c>
      <c r="C84" s="179"/>
      <c r="D84" s="179"/>
      <c r="E84" s="179"/>
      <c r="F84" s="179"/>
      <c r="G84" s="179"/>
      <c r="H84" s="179"/>
      <c r="I84" s="179"/>
      <c r="J84" s="179"/>
      <c r="K84" s="179"/>
      <c r="L84" s="179"/>
      <c r="M84" s="179"/>
      <c r="N84" s="179"/>
      <c r="O84" s="179"/>
      <c r="P84" s="179"/>
      <c r="Q84" s="179"/>
      <c r="R84" s="179"/>
      <c r="S84" s="179"/>
      <c r="T84" s="179"/>
      <c r="U84" s="179"/>
      <c r="V84" s="179"/>
      <c r="W84" s="179"/>
      <c r="X84" s="179"/>
      <c r="Y84" s="173">
        <f>AW102</f>
        <v>0</v>
      </c>
      <c r="Z84" s="173"/>
      <c r="AA84" s="173"/>
      <c r="AB84" s="173"/>
      <c r="AC84" s="173"/>
      <c r="AD84" s="173"/>
      <c r="AE84" s="173"/>
      <c r="AF84" s="173"/>
      <c r="AG84" s="173"/>
      <c r="AH84" s="173"/>
      <c r="AI84" s="173"/>
      <c r="AJ84" s="180"/>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39"/>
    </row>
    <row r="85" spans="1:62" ht="15" customHeight="1" x14ac:dyDescent="0.4">
      <c r="A85" s="44"/>
      <c r="B85" s="179" t="str">
        <f>AL103</f>
        <v>Other</v>
      </c>
      <c r="C85" s="179"/>
      <c r="D85" s="179"/>
      <c r="E85" s="179"/>
      <c r="F85" s="179"/>
      <c r="G85" s="179"/>
      <c r="H85" s="179"/>
      <c r="I85" s="179"/>
      <c r="J85" s="179"/>
      <c r="K85" s="179"/>
      <c r="L85" s="179"/>
      <c r="M85" s="179"/>
      <c r="N85" s="179"/>
      <c r="O85" s="179"/>
      <c r="P85" s="179"/>
      <c r="Q85" s="179"/>
      <c r="R85" s="179"/>
      <c r="S85" s="179"/>
      <c r="T85" s="179"/>
      <c r="U85" s="179"/>
      <c r="V85" s="179"/>
      <c r="W85" s="179"/>
      <c r="X85" s="179"/>
      <c r="Y85" s="173">
        <f>AW103</f>
        <v>0</v>
      </c>
      <c r="Z85" s="173"/>
      <c r="AA85" s="173"/>
      <c r="AB85" s="173"/>
      <c r="AC85" s="173"/>
      <c r="AD85" s="173"/>
      <c r="AE85" s="173"/>
      <c r="AF85" s="173"/>
      <c r="AG85" s="173"/>
      <c r="AH85" s="173"/>
      <c r="AI85" s="173"/>
      <c r="AJ85" s="1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39"/>
    </row>
    <row r="86" spans="1:62" ht="15" customHeight="1" x14ac:dyDescent="0.4">
      <c r="A86" s="45"/>
      <c r="B86" s="185" t="str">
        <f ca="1">"TOTAL SAVINGS (Jan "&amp;" - "&amp;TEXT(BJ19*29,"mmm")&amp;" "&amp;BJ2&amp;")"</f>
        <v>TOTAL SAVINGS (Jan  - Sep 2021)</v>
      </c>
      <c r="C86" s="185"/>
      <c r="D86" s="185"/>
      <c r="E86" s="185"/>
      <c r="F86" s="185"/>
      <c r="G86" s="185"/>
      <c r="H86" s="185"/>
      <c r="I86" s="185"/>
      <c r="J86" s="185"/>
      <c r="K86" s="185"/>
      <c r="L86" s="185"/>
      <c r="M86" s="185"/>
      <c r="N86" s="185"/>
      <c r="O86" s="185"/>
      <c r="P86" s="185"/>
      <c r="Q86" s="185"/>
      <c r="R86" s="185"/>
      <c r="S86" s="185"/>
      <c r="T86" s="185"/>
      <c r="U86" s="185"/>
      <c r="V86" s="185"/>
      <c r="W86" s="185"/>
      <c r="X86" s="185"/>
      <c r="Y86" s="186">
        <f>SUM(Y82:AD85)</f>
        <v>0</v>
      </c>
      <c r="Z86" s="186"/>
      <c r="AA86" s="186"/>
      <c r="AB86" s="186"/>
      <c r="AC86" s="186"/>
      <c r="AD86" s="186"/>
      <c r="AE86" s="187"/>
      <c r="AF86" s="187"/>
      <c r="AG86" s="187"/>
      <c r="AH86" s="187"/>
      <c r="AI86" s="187"/>
      <c r="AJ86" s="188"/>
      <c r="AL86" s="170" t="s">
        <v>75</v>
      </c>
      <c r="AM86" s="170"/>
      <c r="AN86" s="170"/>
      <c r="AO86" s="170"/>
      <c r="AP86" s="170"/>
      <c r="AQ86" s="170"/>
      <c r="AR86" s="170"/>
      <c r="AS86" s="170"/>
      <c r="AT86" s="170"/>
      <c r="AU86" s="170"/>
      <c r="AV86" s="170"/>
      <c r="AW86" s="170" t="s">
        <v>67</v>
      </c>
      <c r="AX86" s="170"/>
      <c r="AY86" s="170"/>
      <c r="AZ86" s="170"/>
      <c r="BA86" s="170"/>
      <c r="BB86" s="170"/>
      <c r="BC86" s="170"/>
      <c r="BD86" s="170"/>
      <c r="BE86" s="170"/>
      <c r="BF86" s="170"/>
      <c r="BG86" s="170"/>
      <c r="BH86" s="170"/>
    </row>
    <row r="87" spans="1:62" ht="15" customHeight="1" x14ac:dyDescent="0.4">
      <c r="A87" s="165" t="s">
        <v>87</v>
      </c>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9">
        <f>SUM(Y79+Y86)-AE81</f>
        <v>0</v>
      </c>
      <c r="Z87" s="165"/>
      <c r="AA87" s="165"/>
      <c r="AB87" s="165"/>
      <c r="AC87" s="165"/>
      <c r="AD87" s="165"/>
      <c r="AE87" s="165"/>
      <c r="AF87" s="165"/>
      <c r="AG87" s="165"/>
      <c r="AH87" s="165"/>
      <c r="AI87" s="165"/>
      <c r="AJ87" s="165"/>
      <c r="AL87" s="189" t="s">
        <v>77</v>
      </c>
      <c r="AM87" s="190"/>
      <c r="AN87" s="190"/>
      <c r="AO87" s="190"/>
      <c r="AP87" s="190"/>
      <c r="AQ87" s="190"/>
      <c r="AR87" s="190"/>
      <c r="AS87" s="190"/>
      <c r="AT87" s="190"/>
      <c r="AU87" s="190"/>
      <c r="AV87" s="191"/>
      <c r="AW87" s="118">
        <f ca="1">$BJ$2-3</f>
        <v>2018</v>
      </c>
      <c r="AX87" s="118"/>
      <c r="AY87" s="118"/>
      <c r="AZ87" s="118"/>
      <c r="BA87" s="118">
        <f ca="1">$BJ$2-2</f>
        <v>2019</v>
      </c>
      <c r="BB87" s="118"/>
      <c r="BC87" s="118"/>
      <c r="BD87" s="118"/>
      <c r="BE87" s="118">
        <f ca="1">$BJ$2-1</f>
        <v>2020</v>
      </c>
      <c r="BF87" s="118"/>
      <c r="BG87" s="118"/>
      <c r="BH87" s="118"/>
    </row>
    <row r="88" spans="1:62" ht="15" customHeight="1" x14ac:dyDescent="0.4">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L88" s="192"/>
      <c r="AM88" s="193"/>
      <c r="AN88" s="193"/>
      <c r="AO88" s="193"/>
      <c r="AP88" s="193"/>
      <c r="AQ88" s="193"/>
      <c r="AR88" s="193"/>
      <c r="AS88" s="193"/>
      <c r="AT88" s="193"/>
      <c r="AU88" s="193"/>
      <c r="AV88" s="194"/>
      <c r="AW88" s="205"/>
      <c r="AX88" s="205"/>
      <c r="AY88" s="205"/>
      <c r="AZ88" s="205"/>
      <c r="BA88" s="205"/>
      <c r="BB88" s="205"/>
      <c r="BC88" s="205"/>
      <c r="BD88" s="205"/>
      <c r="BE88" s="205"/>
      <c r="BF88" s="205"/>
      <c r="BG88" s="205"/>
      <c r="BH88" s="205"/>
    </row>
    <row r="89" spans="1:62" ht="15" customHeight="1" x14ac:dyDescent="0.25">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L89" s="195" t="str">
        <f ca="1">"Bank balance in January "&amp;BJ2</f>
        <v>Bank balance in January 2021</v>
      </c>
      <c r="AM89" s="196"/>
      <c r="AN89" s="196"/>
      <c r="AO89" s="196"/>
      <c r="AP89" s="196"/>
      <c r="AQ89" s="196"/>
      <c r="AR89" s="196"/>
      <c r="AS89" s="196"/>
      <c r="AT89" s="196"/>
      <c r="AU89" s="196"/>
      <c r="AV89" s="197"/>
      <c r="AW89" s="203"/>
      <c r="AX89" s="204"/>
      <c r="AY89" s="204"/>
      <c r="AZ89" s="204"/>
      <c r="BA89" s="204"/>
      <c r="BB89" s="204"/>
      <c r="BC89" s="204"/>
      <c r="BD89" s="204"/>
      <c r="BE89" s="204"/>
      <c r="BF89" s="204"/>
      <c r="BG89" s="204"/>
      <c r="BH89" s="204"/>
      <c r="BJ89" s="41"/>
    </row>
    <row r="90" spans="1:62" ht="15" customHeight="1" x14ac:dyDescent="0.4">
      <c r="A90" s="167"/>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L90" s="200"/>
      <c r="AM90" s="201"/>
      <c r="AN90" s="201"/>
      <c r="AO90" s="201"/>
      <c r="AP90" s="201"/>
      <c r="AQ90" s="201"/>
      <c r="AR90" s="201"/>
      <c r="AS90" s="201"/>
      <c r="AT90" s="201"/>
      <c r="AU90" s="201"/>
      <c r="AV90" s="202"/>
      <c r="AW90" s="203"/>
      <c r="AX90" s="204"/>
      <c r="AY90" s="204"/>
      <c r="AZ90" s="204"/>
      <c r="BA90" s="204"/>
      <c r="BB90" s="204"/>
      <c r="BC90" s="204"/>
      <c r="BD90" s="204"/>
      <c r="BE90" s="204"/>
      <c r="BF90" s="204"/>
      <c r="BG90" s="204"/>
      <c r="BH90" s="204"/>
    </row>
    <row r="91" spans="1:62" ht="15" customHeight="1" x14ac:dyDescent="0.4">
      <c r="A91" s="167"/>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167"/>
      <c r="AJ91" s="167"/>
      <c r="AL91" s="85" t="str">
        <f ca="1">"JANUARY "&amp;BJ2&amp;" UNTIL NOW EXPENSES"</f>
        <v>JANUARY 2021 UNTIL NOW EXPENSES</v>
      </c>
      <c r="AM91" s="85"/>
      <c r="AN91" s="85"/>
      <c r="AO91" s="85"/>
      <c r="AP91" s="85"/>
      <c r="AQ91" s="85"/>
      <c r="AR91" s="85"/>
      <c r="AS91" s="85"/>
      <c r="AT91" s="85"/>
      <c r="AU91" s="85"/>
      <c r="AV91" s="85"/>
      <c r="AW91" s="85"/>
      <c r="AX91" s="85"/>
      <c r="AY91" s="85"/>
      <c r="AZ91" s="85"/>
      <c r="BA91" s="85"/>
      <c r="BB91" s="85"/>
      <c r="BC91" s="85"/>
      <c r="BD91" s="85"/>
      <c r="BE91" s="85"/>
      <c r="BF91" s="85"/>
      <c r="BG91" s="85"/>
      <c r="BH91" s="85"/>
    </row>
    <row r="92" spans="1:62" ht="15" customHeight="1" x14ac:dyDescent="0.4">
      <c r="A92" s="167"/>
      <c r="B92" s="167"/>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AD92" s="167"/>
      <c r="AE92" s="167"/>
      <c r="AF92" s="167"/>
      <c r="AG92" s="167"/>
      <c r="AH92" s="167"/>
      <c r="AI92" s="167"/>
      <c r="AJ92" s="167"/>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2" ht="15" customHeight="1" x14ac:dyDescent="0.4">
      <c r="A93" s="167"/>
      <c r="B93" s="167"/>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c r="AG93" s="167"/>
      <c r="AH93" s="167"/>
      <c r="AI93" s="167"/>
      <c r="AJ93" s="167"/>
      <c r="AL93" s="79" t="s">
        <v>82</v>
      </c>
      <c r="AM93" s="79"/>
      <c r="AN93" s="79"/>
      <c r="AO93" s="79"/>
      <c r="AP93" s="79"/>
      <c r="AQ93" s="79"/>
      <c r="AR93" s="79"/>
      <c r="AS93" s="79"/>
      <c r="AT93" s="79"/>
      <c r="AU93" s="79"/>
      <c r="AV93" s="79"/>
      <c r="AW93" s="79"/>
      <c r="AX93" s="79"/>
      <c r="AY93" s="79"/>
      <c r="AZ93" s="79"/>
      <c r="BA93" s="79"/>
      <c r="BB93" s="79"/>
      <c r="BC93" s="79"/>
      <c r="BD93" s="79"/>
      <c r="BE93" s="79"/>
      <c r="BF93" s="79"/>
      <c r="BG93" s="79"/>
      <c r="BH93" s="79"/>
    </row>
    <row r="94" spans="1:62" ht="15" customHeight="1" x14ac:dyDescent="0.4">
      <c r="A94" s="167"/>
      <c r="B94" s="16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c r="AG94" s="167"/>
      <c r="AH94" s="167"/>
      <c r="AI94" s="167"/>
      <c r="AJ94" s="167"/>
      <c r="AL94" s="80"/>
      <c r="AM94" s="80"/>
      <c r="AN94" s="80"/>
      <c r="AO94" s="80"/>
      <c r="AP94" s="80"/>
      <c r="AQ94" s="80"/>
      <c r="AR94" s="80"/>
      <c r="AS94" s="80"/>
      <c r="AT94" s="80"/>
      <c r="AU94" s="80"/>
      <c r="AV94" s="80"/>
      <c r="AW94" s="80"/>
      <c r="AX94" s="80"/>
      <c r="AY94" s="80"/>
      <c r="AZ94" s="80"/>
      <c r="BA94" s="80"/>
      <c r="BB94" s="80"/>
      <c r="BC94" s="80"/>
      <c r="BD94" s="80"/>
      <c r="BE94" s="80"/>
      <c r="BF94" s="80"/>
      <c r="BG94" s="80"/>
      <c r="BH94" s="80"/>
    </row>
    <row r="95" spans="1:62" ht="15" customHeight="1" x14ac:dyDescent="0.4">
      <c r="A95" s="167"/>
      <c r="B95" s="167"/>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L95" s="51" t="s">
        <v>88</v>
      </c>
      <c r="AM95" s="51"/>
      <c r="AN95" s="51"/>
      <c r="AO95" s="51"/>
      <c r="AP95" s="51"/>
      <c r="AQ95" s="51"/>
      <c r="AR95" s="51"/>
      <c r="AS95" s="51"/>
      <c r="AT95" s="51"/>
      <c r="AU95" s="51"/>
      <c r="AV95" s="51"/>
      <c r="AW95" s="181"/>
      <c r="AX95" s="181"/>
      <c r="AY95" s="181"/>
      <c r="AZ95" s="181"/>
      <c r="BA95" s="181"/>
      <c r="BB95" s="181"/>
      <c r="BC95" s="181"/>
      <c r="BD95" s="181"/>
      <c r="BE95" s="181"/>
      <c r="BF95" s="181"/>
      <c r="BG95" s="181"/>
      <c r="BH95" s="181"/>
    </row>
    <row r="96" spans="1:62" ht="15" customHeight="1" x14ac:dyDescent="0.4">
      <c r="A96" s="167"/>
      <c r="B96" s="16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L96" s="85" t="s">
        <v>83</v>
      </c>
      <c r="AM96" s="85"/>
      <c r="AN96" s="85"/>
      <c r="AO96" s="85"/>
      <c r="AP96" s="85"/>
      <c r="AQ96" s="85"/>
      <c r="AR96" s="85"/>
      <c r="AS96" s="85"/>
      <c r="AT96" s="85"/>
      <c r="AU96" s="85"/>
      <c r="AV96" s="85"/>
      <c r="AW96" s="85"/>
      <c r="AX96" s="85"/>
      <c r="AY96" s="85"/>
      <c r="AZ96" s="85"/>
      <c r="BA96" s="85"/>
      <c r="BB96" s="85"/>
      <c r="BC96" s="85"/>
      <c r="BD96" s="85"/>
      <c r="BE96" s="85"/>
      <c r="BF96" s="85"/>
      <c r="BG96" s="85"/>
      <c r="BH96" s="85"/>
    </row>
    <row r="97" spans="1:60" ht="15" customHeight="1" x14ac:dyDescent="0.4">
      <c r="A97" s="167"/>
      <c r="B97" s="16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ht="15" customHeight="1" x14ac:dyDescent="0.4">
      <c r="A98" s="26"/>
      <c r="B98" s="75" t="s">
        <v>81</v>
      </c>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L98" s="79" t="s">
        <v>90</v>
      </c>
      <c r="AM98" s="79"/>
      <c r="AN98" s="79"/>
      <c r="AO98" s="79"/>
      <c r="AP98" s="79"/>
      <c r="AQ98" s="79"/>
      <c r="AR98" s="79"/>
      <c r="AS98" s="79"/>
      <c r="AT98" s="79"/>
      <c r="AU98" s="79"/>
      <c r="AV98" s="79"/>
      <c r="AW98" s="79"/>
      <c r="AX98" s="79"/>
      <c r="AY98" s="79"/>
      <c r="AZ98" s="79"/>
      <c r="BA98" s="79"/>
      <c r="BB98" s="79"/>
      <c r="BC98" s="79"/>
      <c r="BD98" s="79"/>
      <c r="BE98" s="79"/>
      <c r="BF98" s="79"/>
      <c r="BG98" s="79"/>
      <c r="BH98" s="79"/>
    </row>
    <row r="99" spans="1:60" ht="15" customHeight="1" x14ac:dyDescent="0.4">
      <c r="A99" s="26"/>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L99" s="80"/>
      <c r="AM99" s="80"/>
      <c r="AN99" s="80"/>
      <c r="AO99" s="80"/>
      <c r="AP99" s="80"/>
      <c r="AQ99" s="80"/>
      <c r="AR99" s="80"/>
      <c r="AS99" s="80"/>
      <c r="AT99" s="80"/>
      <c r="AU99" s="80"/>
      <c r="AV99" s="80"/>
      <c r="AW99" s="80"/>
      <c r="AX99" s="80"/>
      <c r="AY99" s="80"/>
      <c r="AZ99" s="80"/>
      <c r="BA99" s="80"/>
      <c r="BB99" s="80"/>
      <c r="BC99" s="80"/>
      <c r="BD99" s="80"/>
      <c r="BE99" s="80"/>
      <c r="BF99" s="80"/>
      <c r="BG99" s="80"/>
      <c r="BH99" s="80"/>
    </row>
    <row r="100" spans="1:60" ht="15" customHeight="1" x14ac:dyDescent="0.4">
      <c r="A100" s="26"/>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L100" s="184" t="str">
        <f ca="1">"Savings Deposits for "&amp;BJ2</f>
        <v>Savings Deposits for 2021</v>
      </c>
      <c r="AM100" s="184"/>
      <c r="AN100" s="184"/>
      <c r="AO100" s="184"/>
      <c r="AP100" s="184"/>
      <c r="AQ100" s="184"/>
      <c r="AR100" s="184"/>
      <c r="AS100" s="184"/>
      <c r="AT100" s="184"/>
      <c r="AU100" s="184"/>
      <c r="AV100" s="184"/>
      <c r="AW100" s="181"/>
      <c r="AX100" s="181"/>
      <c r="AY100" s="181"/>
      <c r="AZ100" s="181"/>
      <c r="BA100" s="181"/>
      <c r="BB100" s="181"/>
      <c r="BC100" s="181"/>
      <c r="BD100" s="181"/>
      <c r="BE100" s="181"/>
      <c r="BF100" s="181"/>
      <c r="BG100" s="181"/>
      <c r="BH100" s="181"/>
    </row>
    <row r="101" spans="1:60" ht="15" customHeight="1" x14ac:dyDescent="0.4">
      <c r="A101" s="26"/>
      <c r="B101" s="198" t="str">
        <f>UPPER(SPONAME)</f>
        <v/>
      </c>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L101" s="184" t="s">
        <v>84</v>
      </c>
      <c r="AM101" s="184"/>
      <c r="AN101" s="184"/>
      <c r="AO101" s="184"/>
      <c r="AP101" s="184"/>
      <c r="AQ101" s="184"/>
      <c r="AR101" s="184"/>
      <c r="AS101" s="184"/>
      <c r="AT101" s="184"/>
      <c r="AU101" s="184"/>
      <c r="AV101" s="184"/>
      <c r="AW101" s="181"/>
      <c r="AX101" s="181"/>
      <c r="AY101" s="181"/>
      <c r="AZ101" s="181"/>
      <c r="BA101" s="181"/>
      <c r="BB101" s="181"/>
      <c r="BC101" s="181"/>
      <c r="BD101" s="181"/>
      <c r="BE101" s="181"/>
      <c r="BF101" s="181"/>
      <c r="BG101" s="181"/>
      <c r="BH101" s="181"/>
    </row>
    <row r="102" spans="1:60" ht="15" customHeight="1" x14ac:dyDescent="0.4">
      <c r="A102" s="26"/>
      <c r="B102" s="199" t="str">
        <f>"( "&amp;IF(RELATIONSHIP=BJ5,"Applicant / Self-Supporter",RELATIONSHIP&amp;" / Supporter")&amp;" )"</f>
        <v>( Father / Supporter )</v>
      </c>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L102" s="184" t="s">
        <v>85</v>
      </c>
      <c r="AM102" s="184"/>
      <c r="AN102" s="184"/>
      <c r="AO102" s="184"/>
      <c r="AP102" s="184"/>
      <c r="AQ102" s="184"/>
      <c r="AR102" s="184"/>
      <c r="AS102" s="184"/>
      <c r="AT102" s="184"/>
      <c r="AU102" s="184"/>
      <c r="AV102" s="184"/>
      <c r="AW102" s="181"/>
      <c r="AX102" s="181"/>
      <c r="AY102" s="181"/>
      <c r="AZ102" s="181"/>
      <c r="BA102" s="181"/>
      <c r="BB102" s="181"/>
      <c r="BC102" s="181"/>
      <c r="BD102" s="181"/>
      <c r="BE102" s="181"/>
      <c r="BF102" s="181"/>
      <c r="BG102" s="181"/>
      <c r="BH102" s="181"/>
    </row>
    <row r="103" spans="1:60" ht="15" customHeight="1" x14ac:dyDescent="0.4">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L103" s="184" t="s">
        <v>86</v>
      </c>
      <c r="AM103" s="184"/>
      <c r="AN103" s="184"/>
      <c r="AO103" s="184"/>
      <c r="AP103" s="184"/>
      <c r="AQ103" s="184"/>
      <c r="AR103" s="184"/>
      <c r="AS103" s="184"/>
      <c r="AT103" s="184"/>
      <c r="AU103" s="184"/>
      <c r="AV103" s="184"/>
      <c r="AW103" s="181"/>
      <c r="AX103" s="181"/>
      <c r="AY103" s="181"/>
      <c r="AZ103" s="181"/>
      <c r="BA103" s="181"/>
      <c r="BB103" s="181"/>
      <c r="BC103" s="181"/>
      <c r="BD103" s="181"/>
      <c r="BE103" s="181"/>
      <c r="BF103" s="181"/>
      <c r="BG103" s="181"/>
      <c r="BH103" s="181"/>
    </row>
  </sheetData>
  <sheetProtection algorithmName="SHA-512" hashValue="lxKUWo+e7NDhwUe2UwKRTJMTAGdqAomfASN/pMAsNkGdnw7J6edpRfsvampqPVsn0HiBVArSz6QIGJUClTcmZg==" saltValue="i0B1a87ffpHqpRiQGgPxvw==" spinCount="100000" sheet="1" objects="1" scenarios="1" selectLockedCells="1"/>
  <mergeCells count="373">
    <mergeCell ref="AW29:AX29"/>
    <mergeCell ref="AZ29:BB29"/>
    <mergeCell ref="BC29:BD29"/>
    <mergeCell ref="BE29:BH29"/>
    <mergeCell ref="AU44:AV44"/>
    <mergeCell ref="AW44:AX44"/>
    <mergeCell ref="AZ44:BB44"/>
    <mergeCell ref="BC44:BD44"/>
    <mergeCell ref="BE44:BH44"/>
    <mergeCell ref="AL101:AV101"/>
    <mergeCell ref="AW101:BH101"/>
    <mergeCell ref="AL102:AV102"/>
    <mergeCell ref="AW102:BH102"/>
    <mergeCell ref="AL103:AV103"/>
    <mergeCell ref="AW103:BH103"/>
    <mergeCell ref="B83:X83"/>
    <mergeCell ref="B84:X84"/>
    <mergeCell ref="B85:X85"/>
    <mergeCell ref="AL91:BH92"/>
    <mergeCell ref="B101:AJ101"/>
    <mergeCell ref="B102:AJ102"/>
    <mergeCell ref="B98:AJ100"/>
    <mergeCell ref="AL90:AV90"/>
    <mergeCell ref="AW89:BH90"/>
    <mergeCell ref="AL93:BH94"/>
    <mergeCell ref="BE87:BH87"/>
    <mergeCell ref="AW88:AZ88"/>
    <mergeCell ref="BA88:BD88"/>
    <mergeCell ref="BE88:BH88"/>
    <mergeCell ref="A103:AJ103"/>
    <mergeCell ref="AL96:BH97"/>
    <mergeCell ref="AL98:BH99"/>
    <mergeCell ref="Y83:AD83"/>
    <mergeCell ref="AE83:AJ83"/>
    <mergeCell ref="AW100:BH100"/>
    <mergeCell ref="AW95:BH95"/>
    <mergeCell ref="Y82:AD82"/>
    <mergeCell ref="AE82:AJ82"/>
    <mergeCell ref="AL95:AV95"/>
    <mergeCell ref="AL100:AV100"/>
    <mergeCell ref="A89:AJ97"/>
    <mergeCell ref="B86:X86"/>
    <mergeCell ref="Y86:AD86"/>
    <mergeCell ref="AE86:AJ86"/>
    <mergeCell ref="AW87:AZ87"/>
    <mergeCell ref="AL87:AV88"/>
    <mergeCell ref="AL89:AV89"/>
    <mergeCell ref="BA87:BD87"/>
    <mergeCell ref="Y84:AD84"/>
    <mergeCell ref="AE84:AJ84"/>
    <mergeCell ref="Y85:AD85"/>
    <mergeCell ref="AE85:AJ85"/>
    <mergeCell ref="B80:X80"/>
    <mergeCell ref="B82:X82"/>
    <mergeCell ref="A87:X88"/>
    <mergeCell ref="A73:AJ76"/>
    <mergeCell ref="Y87:AJ88"/>
    <mergeCell ref="AL86:AV86"/>
    <mergeCell ref="AW86:BH86"/>
    <mergeCell ref="AL81:BH82"/>
    <mergeCell ref="AL83:BH85"/>
    <mergeCell ref="AW77:AZ77"/>
    <mergeCell ref="BA77:BD77"/>
    <mergeCell ref="BE77:BH77"/>
    <mergeCell ref="AW78:AZ78"/>
    <mergeCell ref="BA78:BD78"/>
    <mergeCell ref="BE78:BH78"/>
    <mergeCell ref="B79:X79"/>
    <mergeCell ref="Y79:AD79"/>
    <mergeCell ref="AE79:AJ79"/>
    <mergeCell ref="Y81:AD81"/>
    <mergeCell ref="AE81:AJ81"/>
    <mergeCell ref="AE80:AJ80"/>
    <mergeCell ref="AL79:BH80"/>
    <mergeCell ref="B81:X81"/>
    <mergeCell ref="Y80:AD80"/>
    <mergeCell ref="A65:A66"/>
    <mergeCell ref="B65:R66"/>
    <mergeCell ref="S65:X66"/>
    <mergeCell ref="Y65:AD66"/>
    <mergeCell ref="AE65:AJ66"/>
    <mergeCell ref="B70:R70"/>
    <mergeCell ref="S70:X70"/>
    <mergeCell ref="Y70:AD70"/>
    <mergeCell ref="AE70:AJ70"/>
    <mergeCell ref="B69:R69"/>
    <mergeCell ref="S69:X69"/>
    <mergeCell ref="B67:R68"/>
    <mergeCell ref="S67:X68"/>
    <mergeCell ref="Y67:AD68"/>
    <mergeCell ref="AE67:AJ68"/>
    <mergeCell ref="A67:A68"/>
    <mergeCell ref="Y69:AD69"/>
    <mergeCell ref="AE69:AJ69"/>
    <mergeCell ref="AW76:AZ76"/>
    <mergeCell ref="BA76:BD76"/>
    <mergeCell ref="BE76:BH76"/>
    <mergeCell ref="AL76:AV76"/>
    <mergeCell ref="AL77:AV77"/>
    <mergeCell ref="BA72:BD72"/>
    <mergeCell ref="BE72:BH72"/>
    <mergeCell ref="BA73:BD73"/>
    <mergeCell ref="BE73:BH73"/>
    <mergeCell ref="BA74:BD74"/>
    <mergeCell ref="BE74:BH74"/>
    <mergeCell ref="AL78:AV78"/>
    <mergeCell ref="B71:R71"/>
    <mergeCell ref="S71:X71"/>
    <mergeCell ref="Y71:AD71"/>
    <mergeCell ref="AE71:AJ71"/>
    <mergeCell ref="Y72:AD72"/>
    <mergeCell ref="AE72:AJ72"/>
    <mergeCell ref="AE78:AJ78"/>
    <mergeCell ref="Y78:AD78"/>
    <mergeCell ref="Y77:AJ77"/>
    <mergeCell ref="A77:X78"/>
    <mergeCell ref="AL75:AV75"/>
    <mergeCell ref="B72:R72"/>
    <mergeCell ref="S72:X72"/>
    <mergeCell ref="AL72:AV72"/>
    <mergeCell ref="AW75:AZ75"/>
    <mergeCell ref="Y61:AD61"/>
    <mergeCell ref="AE61:AJ61"/>
    <mergeCell ref="B62:R62"/>
    <mergeCell ref="S62:X62"/>
    <mergeCell ref="Y62:AD62"/>
    <mergeCell ref="AE62:AJ62"/>
    <mergeCell ref="AW72:AZ72"/>
    <mergeCell ref="AL73:AV73"/>
    <mergeCell ref="AL74:AV74"/>
    <mergeCell ref="AW73:AZ73"/>
    <mergeCell ref="AW74:AZ74"/>
    <mergeCell ref="AL66:BH67"/>
    <mergeCell ref="BE68:BH68"/>
    <mergeCell ref="AW68:AZ68"/>
    <mergeCell ref="BA68:BD68"/>
    <mergeCell ref="AL68:AV68"/>
    <mergeCell ref="BA75:BD75"/>
    <mergeCell ref="BE75:BH75"/>
    <mergeCell ref="BE69:BH69"/>
    <mergeCell ref="AW70:AZ70"/>
    <mergeCell ref="BA70:BD70"/>
    <mergeCell ref="BE70:BH70"/>
    <mergeCell ref="AW71:AZ71"/>
    <mergeCell ref="BA71:BD71"/>
    <mergeCell ref="BE71:BH71"/>
    <mergeCell ref="AL69:AV69"/>
    <mergeCell ref="AW69:AZ69"/>
    <mergeCell ref="AL70:AV70"/>
    <mergeCell ref="AL71:AV71"/>
    <mergeCell ref="AL56:AT56"/>
    <mergeCell ref="AE58:AJ58"/>
    <mergeCell ref="BA69:BD69"/>
    <mergeCell ref="AU59:AV59"/>
    <mergeCell ref="AW59:AX59"/>
    <mergeCell ref="AZ59:BB59"/>
    <mergeCell ref="BC59:BD59"/>
    <mergeCell ref="AU56:BH56"/>
    <mergeCell ref="B61:R61"/>
    <mergeCell ref="S61:X61"/>
    <mergeCell ref="Y60:AD60"/>
    <mergeCell ref="AE60:AJ60"/>
    <mergeCell ref="Y63:AD63"/>
    <mergeCell ref="AE63:AJ63"/>
    <mergeCell ref="AL64:BH65"/>
    <mergeCell ref="AL60:AT60"/>
    <mergeCell ref="AU60:BH60"/>
    <mergeCell ref="AU57:BH57"/>
    <mergeCell ref="B64:R64"/>
    <mergeCell ref="S64:X64"/>
    <mergeCell ref="Y64:AD64"/>
    <mergeCell ref="AE64:AJ64"/>
    <mergeCell ref="BE59:BH59"/>
    <mergeCell ref="AL58:AT58"/>
    <mergeCell ref="AU58:BH58"/>
    <mergeCell ref="AL59:AT59"/>
    <mergeCell ref="B57:R57"/>
    <mergeCell ref="S57:X57"/>
    <mergeCell ref="Y57:AD57"/>
    <mergeCell ref="AE57:AJ57"/>
    <mergeCell ref="B58:R58"/>
    <mergeCell ref="S58:X58"/>
    <mergeCell ref="Y58:AD58"/>
    <mergeCell ref="Y59:AD59"/>
    <mergeCell ref="AE59:AJ59"/>
    <mergeCell ref="AU54:AW54"/>
    <mergeCell ref="AL55:AT55"/>
    <mergeCell ref="AU55:BH55"/>
    <mergeCell ref="D33:M33"/>
    <mergeCell ref="N33:AJ33"/>
    <mergeCell ref="B49:AJ49"/>
    <mergeCell ref="B50:AJ50"/>
    <mergeCell ref="AL40:AT40"/>
    <mergeCell ref="AU40:BH40"/>
    <mergeCell ref="AL41:AT41"/>
    <mergeCell ref="AU41:BH41"/>
    <mergeCell ref="AL42:AT42"/>
    <mergeCell ref="AU42:BH42"/>
    <mergeCell ref="AL38:AT38"/>
    <mergeCell ref="AU38:BH38"/>
    <mergeCell ref="AL39:AT39"/>
    <mergeCell ref="AU39:AW39"/>
    <mergeCell ref="AY39:AZ39"/>
    <mergeCell ref="BB39:BC39"/>
    <mergeCell ref="B51:AJ51"/>
    <mergeCell ref="A40:AJ40"/>
    <mergeCell ref="A41:C47"/>
    <mergeCell ref="BB54:BC54"/>
    <mergeCell ref="BE54:BH54"/>
    <mergeCell ref="AL61:AT61"/>
    <mergeCell ref="AU61:BH61"/>
    <mergeCell ref="AL62:AT62"/>
    <mergeCell ref="AU62:BH62"/>
    <mergeCell ref="AL57:AT57"/>
    <mergeCell ref="AL45:AT45"/>
    <mergeCell ref="AU45:BH45"/>
    <mergeCell ref="N47:AJ47"/>
    <mergeCell ref="A48:AJ48"/>
    <mergeCell ref="A52:AJ52"/>
    <mergeCell ref="S55:X55"/>
    <mergeCell ref="Y55:AD55"/>
    <mergeCell ref="AE55:AJ55"/>
    <mergeCell ref="B55:R55"/>
    <mergeCell ref="AL48:BH49"/>
    <mergeCell ref="AL50:BH51"/>
    <mergeCell ref="AL52:AT52"/>
    <mergeCell ref="AU52:BH52"/>
    <mergeCell ref="AL53:AT53"/>
    <mergeCell ref="AU53:BH53"/>
    <mergeCell ref="AL54:AT54"/>
    <mergeCell ref="AY54:AZ54"/>
    <mergeCell ref="AE54:AJ54"/>
    <mergeCell ref="S54:X54"/>
    <mergeCell ref="AU32:BH32"/>
    <mergeCell ref="AL46:AT46"/>
    <mergeCell ref="AU46:BH46"/>
    <mergeCell ref="D34:M34"/>
    <mergeCell ref="N34:AJ34"/>
    <mergeCell ref="A35:AJ35"/>
    <mergeCell ref="B36:AJ36"/>
    <mergeCell ref="A28:C34"/>
    <mergeCell ref="D28:M28"/>
    <mergeCell ref="N28:AJ28"/>
    <mergeCell ref="AL29:AT29"/>
    <mergeCell ref="AL28:AT28"/>
    <mergeCell ref="AU28:BH28"/>
    <mergeCell ref="D29:M29"/>
    <mergeCell ref="N29:AJ29"/>
    <mergeCell ref="D30:M30"/>
    <mergeCell ref="N30:AJ30"/>
    <mergeCell ref="D31:M31"/>
    <mergeCell ref="AL43:AT43"/>
    <mergeCell ref="AU43:BH43"/>
    <mergeCell ref="AL44:AT44"/>
    <mergeCell ref="BE39:BH39"/>
    <mergeCell ref="B38:AJ38"/>
    <mergeCell ref="AU29:AV29"/>
    <mergeCell ref="B23:AJ23"/>
    <mergeCell ref="B26:AJ26"/>
    <mergeCell ref="A27:AJ27"/>
    <mergeCell ref="AL33:BH34"/>
    <mergeCell ref="AL35:BH36"/>
    <mergeCell ref="AL37:AT37"/>
    <mergeCell ref="AU37:BH37"/>
    <mergeCell ref="N31:AJ31"/>
    <mergeCell ref="D32:M32"/>
    <mergeCell ref="N32:AJ32"/>
    <mergeCell ref="B25:AJ25"/>
    <mergeCell ref="B24:AJ24"/>
    <mergeCell ref="B37:AJ37"/>
    <mergeCell ref="AL26:AT26"/>
    <mergeCell ref="AU26:BH26"/>
    <mergeCell ref="AL30:AT30"/>
    <mergeCell ref="AU30:BH30"/>
    <mergeCell ref="AL31:AT31"/>
    <mergeCell ref="AU31:BH31"/>
    <mergeCell ref="AL27:AT27"/>
    <mergeCell ref="AU27:BH27"/>
    <mergeCell ref="AU24:AW24"/>
    <mergeCell ref="AY24:AZ24"/>
    <mergeCell ref="AL32:AT32"/>
    <mergeCell ref="AL18:BH19"/>
    <mergeCell ref="AL25:AT25"/>
    <mergeCell ref="AU22:BH22"/>
    <mergeCell ref="AU23:BH23"/>
    <mergeCell ref="AU25:BH25"/>
    <mergeCell ref="AL24:AT24"/>
    <mergeCell ref="AL23:AT23"/>
    <mergeCell ref="AL22:AT22"/>
    <mergeCell ref="AL20:BH21"/>
    <mergeCell ref="BB24:BC24"/>
    <mergeCell ref="BE24:BH24"/>
    <mergeCell ref="AL17:AQ17"/>
    <mergeCell ref="N17:AJ17"/>
    <mergeCell ref="N18:AJ18"/>
    <mergeCell ref="N19:AJ19"/>
    <mergeCell ref="AL1:BH2"/>
    <mergeCell ref="AL10:BH11"/>
    <mergeCell ref="AL8:BH9"/>
    <mergeCell ref="AR7:BH7"/>
    <mergeCell ref="AR6:BH6"/>
    <mergeCell ref="AR5:BH5"/>
    <mergeCell ref="N15:AJ15"/>
    <mergeCell ref="N16:AJ16"/>
    <mergeCell ref="AR12:BH12"/>
    <mergeCell ref="AR13:BH13"/>
    <mergeCell ref="AR14:BH14"/>
    <mergeCell ref="AR15:BH15"/>
    <mergeCell ref="AR16:BH16"/>
    <mergeCell ref="AR17:BH17"/>
    <mergeCell ref="AL3:AQ3"/>
    <mergeCell ref="AL5:AQ5"/>
    <mergeCell ref="AL6:AQ6"/>
    <mergeCell ref="AL4:AQ4"/>
    <mergeCell ref="AR4:BH4"/>
    <mergeCell ref="AR3:BH3"/>
    <mergeCell ref="A1:AJ2"/>
    <mergeCell ref="A3:B3"/>
    <mergeCell ref="C3:AJ3"/>
    <mergeCell ref="C4:AJ4"/>
    <mergeCell ref="A5:AJ5"/>
    <mergeCell ref="A6:AJ8"/>
    <mergeCell ref="C13:AJ13"/>
    <mergeCell ref="AL12:AQ12"/>
    <mergeCell ref="AL13:AQ13"/>
    <mergeCell ref="D47:M47"/>
    <mergeCell ref="B63:R63"/>
    <mergeCell ref="S63:X63"/>
    <mergeCell ref="Y54:AD54"/>
    <mergeCell ref="A53:R54"/>
    <mergeCell ref="S53:AJ53"/>
    <mergeCell ref="B59:R59"/>
    <mergeCell ref="S59:X59"/>
    <mergeCell ref="D41:M41"/>
    <mergeCell ref="N41:AJ41"/>
    <mergeCell ref="D42:M42"/>
    <mergeCell ref="N42:AJ42"/>
    <mergeCell ref="D43:M43"/>
    <mergeCell ref="N43:AJ43"/>
    <mergeCell ref="D44:M44"/>
    <mergeCell ref="N44:AJ44"/>
    <mergeCell ref="D45:M45"/>
    <mergeCell ref="N45:AJ45"/>
    <mergeCell ref="B60:R60"/>
    <mergeCell ref="S60:X60"/>
    <mergeCell ref="B56:R56"/>
    <mergeCell ref="S56:X56"/>
    <mergeCell ref="Y56:AD56"/>
    <mergeCell ref="AE56:AJ56"/>
    <mergeCell ref="AL47:AT47"/>
    <mergeCell ref="AU47:BH47"/>
    <mergeCell ref="AL14:AQ14"/>
    <mergeCell ref="AL15:AQ15"/>
    <mergeCell ref="AL7:AQ7"/>
    <mergeCell ref="A9:AJ9"/>
    <mergeCell ref="C10:AJ10"/>
    <mergeCell ref="C11:AJ11"/>
    <mergeCell ref="C12:AJ12"/>
    <mergeCell ref="N20:AJ20"/>
    <mergeCell ref="N21:AJ21"/>
    <mergeCell ref="A22:AJ22"/>
    <mergeCell ref="A14:AJ14"/>
    <mergeCell ref="A15:C21"/>
    <mergeCell ref="D15:M15"/>
    <mergeCell ref="D16:M16"/>
    <mergeCell ref="D17:M17"/>
    <mergeCell ref="D18:M18"/>
    <mergeCell ref="D19:M19"/>
    <mergeCell ref="D20:M20"/>
    <mergeCell ref="D21:M21"/>
    <mergeCell ref="AL16:AQ16"/>
    <mergeCell ref="D46:M46"/>
    <mergeCell ref="N46:AJ46"/>
  </mergeCells>
  <phoneticPr fontId="1"/>
  <dataValidations count="8">
    <dataValidation type="list" allowBlank="1" showInputMessage="1" showErrorMessage="1" sqref="AR6" xr:uid="{B53B6620-62C9-41D1-9132-48CD88324912}">
      <formula1>RELLIST</formula1>
    </dataValidation>
    <dataValidation type="list" allowBlank="1" showInputMessage="1" showErrorMessage="1" sqref="AR4" xr:uid="{C6C3CB99-E40E-4635-87AD-C1FA8644240B}">
      <formula1>"MALE,FEMALE"</formula1>
    </dataValidation>
    <dataValidation type="textLength" operator="equal" allowBlank="1" showInputMessage="1" showErrorMessage="1" errorTitle="ERROR" error="Enter currency in official format_x000a_Example = USD" promptTitle="EXAMPLE" prompt="US Dollars = USD_x000a_Euro = EUR_x000a_Japanese Yen = JPY" sqref="AU28:BH28 AU43:BH43 AU58:BH58" xr:uid="{75F17513-0FE4-4FF4-946E-4AB6A6B45C95}">
      <formula1>3</formula1>
    </dataValidation>
    <dataValidation type="list" allowBlank="1" showInputMessage="1" showErrorMessage="1" sqref="AU25:BH25 AU40:BH40 AU55:BH55" xr:uid="{ED773410-E626-4B7F-8E6D-17E682182E41}">
      <formula1>ACCOUNTS</formula1>
    </dataValidation>
    <dataValidation type="list" allowBlank="1" showInputMessage="1" showErrorMessage="1" sqref="AW86:BH86" xr:uid="{A214D66D-A47B-4534-8AF7-633C9A9FF8C0}">
      <formula1>INCOME</formula1>
    </dataValidation>
    <dataValidation type="list" allowBlank="1" showInputMessage="1" showErrorMessage="1" sqref="AR7:BH7" xr:uid="{F2CD2A4B-303A-4615-8BF7-8FAF02911AF7}">
      <formula1>MONTHS</formula1>
    </dataValidation>
    <dataValidation type="decimal" allowBlank="1" showInputMessage="1" showErrorMessage="1" errorTitle="Date Entry Error" error="Please enter numbers only." sqref="AW95:BH95 AW100:BH103 AW88:BH90 AW69:BH78" xr:uid="{24843716-CF7E-4FBF-8A0B-D4FE24CDBA23}">
      <formula1>0</formula1>
      <formula2>999999999999.99</formula2>
    </dataValidation>
    <dataValidation type="list" allowBlank="1" showInputMessage="1" showErrorMessage="1" sqref="C4:AJ4" xr:uid="{07E387F8-D2B5-4656-B0EF-D793FC634007}">
      <formula1>"SHINWA FOREIGN LANGUAGE ACADEMY, TOKYO JOHOKU JAPANESE LANGUAGE SCHOOL"</formula1>
    </dataValidation>
  </dataValidations>
  <printOptions horizontalCentered="1"/>
  <pageMargins left="0.23622047244094491" right="0.23622047244094491" top="0.59055118110236227" bottom="0.59055118110236227" header="0.31496062992125984" footer="0.31496062992125984"/>
  <pageSetup paperSize="9" scale="98" orientation="portrait" r:id="rId1"/>
  <headerFooter>
    <oddFooter>Page &amp;P of &amp;N</oddFooter>
  </headerFooter>
  <rowBreaks count="1" manualBreakCount="1">
    <brk id="5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13903-79B8-4501-9912-A95FEA82377A}">
  <dimension ref="A1:BK102"/>
  <sheetViews>
    <sheetView view="pageBreakPreview" zoomScaleNormal="100" zoomScaleSheetLayoutView="100" workbookViewId="0">
      <selection activeCell="AR3" sqref="AR3:BH3"/>
    </sheetView>
  </sheetViews>
  <sheetFormatPr defaultColWidth="2.375" defaultRowHeight="15" customHeight="1" x14ac:dyDescent="0.4"/>
  <cols>
    <col min="1" max="61" width="2.375" style="1"/>
    <col min="62" max="62" width="24.75" style="1" hidden="1" customWidth="1"/>
    <col min="63" max="63" width="132.375" style="1" hidden="1" customWidth="1"/>
    <col min="64" max="16384" width="2.375" style="1"/>
  </cols>
  <sheetData>
    <row r="1" spans="1:63" ht="15" customHeight="1" x14ac:dyDescent="0.4">
      <c r="A1" s="224" t="s">
        <v>94</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L1" s="210" t="s">
        <v>20</v>
      </c>
      <c r="AM1" s="210"/>
      <c r="AN1" s="210"/>
      <c r="AO1" s="210"/>
      <c r="AP1" s="210"/>
      <c r="AQ1" s="210"/>
      <c r="AR1" s="210"/>
      <c r="AS1" s="210"/>
      <c r="AT1" s="210"/>
      <c r="AU1" s="210"/>
      <c r="AV1" s="210"/>
      <c r="AW1" s="210"/>
      <c r="AX1" s="210"/>
      <c r="AY1" s="210"/>
      <c r="AZ1" s="210"/>
      <c r="BA1" s="210"/>
      <c r="BB1" s="210"/>
      <c r="BC1" s="210"/>
      <c r="BD1" s="210"/>
      <c r="BE1" s="210"/>
      <c r="BF1" s="210"/>
      <c r="BG1" s="210"/>
      <c r="BH1" s="210"/>
      <c r="BJ1" s="2">
        <f ca="1">TODAY()</f>
        <v>44468</v>
      </c>
    </row>
    <row r="2" spans="1:63" ht="15" customHeight="1" x14ac:dyDescent="0.4">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J2" s="1">
        <f ca="1">YEAR(BJ1)</f>
        <v>2021</v>
      </c>
      <c r="BK2" s="1" t="str">
        <f ca="1">VLOOKUP(ENGLISH!AR7,TRANSLATION!BJ6:BK9,2,0)</f>
        <v>2022年1月</v>
      </c>
    </row>
    <row r="3" spans="1:63" ht="15" customHeight="1" x14ac:dyDescent="0.4">
      <c r="A3" s="225" t="s">
        <v>95</v>
      </c>
      <c r="B3" s="225"/>
      <c r="C3" s="225" t="s">
        <v>93</v>
      </c>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L3" s="211" t="s">
        <v>14</v>
      </c>
      <c r="AM3" s="211"/>
      <c r="AN3" s="211"/>
      <c r="AO3" s="211"/>
      <c r="AP3" s="211"/>
      <c r="AQ3" s="211"/>
      <c r="AR3" s="216" t="s">
        <v>148</v>
      </c>
      <c r="AS3" s="83"/>
      <c r="AT3" s="83"/>
      <c r="AU3" s="83"/>
      <c r="AV3" s="83"/>
      <c r="AW3" s="83"/>
      <c r="AX3" s="83"/>
      <c r="AY3" s="83"/>
      <c r="AZ3" s="83"/>
      <c r="BA3" s="83"/>
      <c r="BB3" s="83"/>
      <c r="BC3" s="83"/>
      <c r="BD3" s="83"/>
      <c r="BE3" s="83"/>
      <c r="BF3" s="83"/>
      <c r="BG3" s="83"/>
      <c r="BH3" s="83"/>
      <c r="BJ3" s="1" t="s">
        <v>78</v>
      </c>
      <c r="BK3" s="20" t="str">
        <f ca="1">UPPER(ENGLISH!AR3&amp;" の父である私、は"&amp;BK2&amp;"期の"&amp;IF(SCHOOLNAME="Shinwa Foreign Language Academy",$BJ$21,$BJ$22)&amp;"への申請のために経費支弁者となります。")</f>
        <v xml:space="preserve"> の父である私、は2022年1月期の東京城北日本語学院への申請のために経費支弁者となります。</v>
      </c>
    </row>
    <row r="4" spans="1:63" ht="15" customHeight="1" x14ac:dyDescent="0.4">
      <c r="A4" s="19"/>
      <c r="B4" s="19"/>
      <c r="C4" s="225" t="str">
        <f>IF(SCHOOLNAME="Shinwa Foreign Language Academy",BJ21,BJ22)</f>
        <v>東京城北日本語学院</v>
      </c>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L4" s="211" t="s">
        <v>15</v>
      </c>
      <c r="AM4" s="211"/>
      <c r="AN4" s="211"/>
      <c r="AO4" s="211"/>
      <c r="AP4" s="211"/>
      <c r="AQ4" s="211"/>
      <c r="AR4" s="217" t="s">
        <v>149</v>
      </c>
      <c r="AS4" s="84"/>
      <c r="AT4" s="84"/>
      <c r="AU4" s="84"/>
      <c r="AV4" s="84"/>
      <c r="AW4" s="84"/>
      <c r="AX4" s="84"/>
      <c r="AY4" s="84"/>
      <c r="AZ4" s="84"/>
      <c r="BA4" s="84"/>
      <c r="BB4" s="84"/>
      <c r="BC4" s="84"/>
      <c r="BD4" s="84"/>
      <c r="BE4" s="84"/>
      <c r="BF4" s="84"/>
      <c r="BG4" s="84"/>
      <c r="BH4" s="84"/>
      <c r="BJ4" s="1" t="s">
        <v>79</v>
      </c>
      <c r="BK4" s="20" t="str">
        <f ca="1">UPPER(ENGLISH!AR3&amp;" の母である私、"&amp;ENGLISH!AR5&amp;"は"&amp;BK2&amp;"期の"&amp;IF(SCHOOLNAME="Shinwa Foreign Language Academy",$BJ$21,$BJ$22)&amp;"への申請のために経費支弁者となります。")</f>
        <v xml:space="preserve"> の母である私、は2022年1月期の東京城北日本語学院への申請のために経費支弁者となります。</v>
      </c>
    </row>
    <row r="5" spans="1:63" ht="15" customHeight="1" x14ac:dyDescent="0.4">
      <c r="A5" s="229" t="str">
        <f ca="1">VLOOKUP(ENGLISH!AR6,BJ3:BK5,2)</f>
        <v xml:space="preserve"> の父である私、は2022年1月期の東京城北日本語学院への申請のために経費支弁者となります。</v>
      </c>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L5" s="211" t="s">
        <v>16</v>
      </c>
      <c r="AM5" s="211"/>
      <c r="AN5" s="211"/>
      <c r="AO5" s="211"/>
      <c r="AP5" s="211"/>
      <c r="AQ5" s="211"/>
      <c r="AR5" s="228" t="s">
        <v>150</v>
      </c>
      <c r="AS5" s="83"/>
      <c r="AT5" s="83"/>
      <c r="AU5" s="83"/>
      <c r="AV5" s="83"/>
      <c r="AW5" s="83"/>
      <c r="AX5" s="83"/>
      <c r="AY5" s="83"/>
      <c r="AZ5" s="83"/>
      <c r="BA5" s="83"/>
      <c r="BB5" s="83"/>
      <c r="BC5" s="83"/>
      <c r="BD5" s="83"/>
      <c r="BE5" s="83"/>
      <c r="BF5" s="83"/>
      <c r="BG5" s="83"/>
      <c r="BH5" s="83"/>
      <c r="BJ5" s="1" t="s">
        <v>80</v>
      </c>
      <c r="BK5" s="1" t="str">
        <f ca="1">UPPER("私は"&amp;ENGLISH!AR3&amp;BK2&amp;"期の"&amp;IF(SCHOOLNAME="Shinwa Foreign Language Academy",$BJ$21,$BJ$22)&amp;"への申請のために経費支弁者となります。")</f>
        <v>私は2022年1月期の東京城北日本語学院への申請のために経費支弁者となります。</v>
      </c>
    </row>
    <row r="6" spans="1:63" ht="15" customHeight="1" x14ac:dyDescent="0.4">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L6" s="211" t="s">
        <v>17</v>
      </c>
      <c r="AM6" s="211"/>
      <c r="AN6" s="211"/>
      <c r="AO6" s="211"/>
      <c r="AP6" s="211"/>
      <c r="AQ6" s="211"/>
      <c r="AR6" s="83"/>
      <c r="AS6" s="83"/>
      <c r="AT6" s="83"/>
      <c r="AU6" s="83"/>
      <c r="AV6" s="83"/>
      <c r="AW6" s="83"/>
      <c r="AX6" s="83"/>
      <c r="AY6" s="83"/>
      <c r="AZ6" s="83"/>
      <c r="BA6" s="83"/>
      <c r="BB6" s="83"/>
      <c r="BC6" s="83"/>
      <c r="BD6" s="83"/>
      <c r="BE6" s="83"/>
      <c r="BF6" s="83"/>
      <c r="BG6" s="83"/>
      <c r="BH6" s="83"/>
      <c r="BJ6" s="1" t="s">
        <v>96</v>
      </c>
      <c r="BK6" s="48" t="str">
        <f ca="1">BJ2+1&amp;"年1月"</f>
        <v>2022年1月</v>
      </c>
    </row>
    <row r="7" spans="1:63" ht="15" customHeight="1" x14ac:dyDescent="0.4">
      <c r="A7" s="229"/>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L7" s="211" t="s">
        <v>18</v>
      </c>
      <c r="AM7" s="211"/>
      <c r="AN7" s="211"/>
      <c r="AO7" s="211"/>
      <c r="AP7" s="211"/>
      <c r="AQ7" s="211"/>
      <c r="AR7" s="83"/>
      <c r="AS7" s="83"/>
      <c r="AT7" s="83"/>
      <c r="AU7" s="83"/>
      <c r="AV7" s="83"/>
      <c r="AW7" s="83"/>
      <c r="AX7" s="83"/>
      <c r="AY7" s="83"/>
      <c r="AZ7" s="83"/>
      <c r="BA7" s="83"/>
      <c r="BB7" s="83"/>
      <c r="BC7" s="83"/>
      <c r="BD7" s="83"/>
      <c r="BE7" s="83"/>
      <c r="BF7" s="83"/>
      <c r="BG7" s="83"/>
      <c r="BH7" s="83"/>
      <c r="BJ7" s="1" t="s">
        <v>97</v>
      </c>
      <c r="BK7" s="48" t="str">
        <f ca="1">BJ2+1&amp;"年4月"</f>
        <v>2022年4月</v>
      </c>
    </row>
    <row r="8" spans="1:63" ht="15" customHeight="1" x14ac:dyDescent="0.4">
      <c r="A8" s="226" t="s">
        <v>100</v>
      </c>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L8" s="211" t="s">
        <v>19</v>
      </c>
      <c r="AM8" s="211"/>
      <c r="AN8" s="211"/>
      <c r="AO8" s="211"/>
      <c r="AP8" s="211"/>
      <c r="AQ8" s="211"/>
      <c r="AR8" s="83"/>
      <c r="AS8" s="83"/>
      <c r="AT8" s="83"/>
      <c r="AU8" s="83"/>
      <c r="AV8" s="83"/>
      <c r="AW8" s="83"/>
      <c r="AX8" s="83"/>
      <c r="AY8" s="83"/>
      <c r="AZ8" s="83"/>
      <c r="BA8" s="83"/>
      <c r="BB8" s="83"/>
      <c r="BC8" s="83"/>
      <c r="BD8" s="83"/>
      <c r="BE8" s="83"/>
      <c r="BF8" s="83"/>
      <c r="BG8" s="83"/>
      <c r="BH8" s="83"/>
      <c r="BJ8" s="1" t="s">
        <v>98</v>
      </c>
      <c r="BK8" s="48" t="str">
        <f ca="1">BJ2&amp;"年7月"</f>
        <v>2021年7月</v>
      </c>
    </row>
    <row r="9" spans="1:63" ht="15" customHeight="1" x14ac:dyDescent="0.4">
      <c r="A9" s="18" t="str">
        <f>IF(AR3="","","u")</f>
        <v>u</v>
      </c>
      <c r="B9" s="22"/>
      <c r="C9" s="208" t="str">
        <f>AR3</f>
        <v>給与 - 会社員</v>
      </c>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L9" s="209" t="s">
        <v>92</v>
      </c>
      <c r="AM9" s="209"/>
      <c r="AN9" s="209"/>
      <c r="AO9" s="209"/>
      <c r="AP9" s="209"/>
      <c r="AQ9" s="209"/>
      <c r="AR9" s="209"/>
      <c r="AS9" s="209"/>
      <c r="AT9" s="209"/>
      <c r="AU9" s="209"/>
      <c r="AV9" s="209"/>
      <c r="AW9" s="209"/>
      <c r="AX9" s="209"/>
      <c r="AY9" s="209"/>
      <c r="AZ9" s="209"/>
      <c r="BA9" s="209"/>
      <c r="BB9" s="209"/>
      <c r="BC9" s="209"/>
      <c r="BD9" s="209"/>
      <c r="BE9" s="209"/>
      <c r="BF9" s="209"/>
      <c r="BG9" s="209"/>
      <c r="BH9" s="209"/>
      <c r="BJ9" s="1" t="s">
        <v>99</v>
      </c>
      <c r="BK9" s="48" t="str">
        <f ca="1">BJ2&amp;"年10月"</f>
        <v>2021年10月</v>
      </c>
    </row>
    <row r="10" spans="1:63" ht="15" customHeight="1" x14ac:dyDescent="0.4">
      <c r="A10" s="18" t="str">
        <f>IF(AR4="","","v")</f>
        <v>v</v>
      </c>
      <c r="B10" s="22"/>
      <c r="C10" s="208" t="str">
        <f>AR4</f>
        <v>両親からの経済的支援</v>
      </c>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J10" s="1" t="s">
        <v>38</v>
      </c>
      <c r="BK10" s="20" t="s">
        <v>138</v>
      </c>
    </row>
    <row r="11" spans="1:63" ht="15" customHeight="1" x14ac:dyDescent="0.4">
      <c r="A11" s="18" t="str">
        <f>IF(AR5="","","w")</f>
        <v>w</v>
      </c>
      <c r="B11" s="22"/>
      <c r="C11" s="208" t="str">
        <f>AR5</f>
        <v>銀行口座の貯金</v>
      </c>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L11" s="218" t="s">
        <v>26</v>
      </c>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J11" s="4" t="s">
        <v>39</v>
      </c>
      <c r="BK11" s="20" t="s">
        <v>109</v>
      </c>
    </row>
    <row r="12" spans="1:63" ht="15" customHeight="1" x14ac:dyDescent="0.4">
      <c r="A12" s="18" t="str">
        <f>IF(AR6="","","x")</f>
        <v/>
      </c>
      <c r="B12" s="22"/>
      <c r="C12" s="208">
        <f>AR6</f>
        <v>0</v>
      </c>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J12" s="4" t="s">
        <v>40</v>
      </c>
      <c r="BK12" s="20" t="s">
        <v>138</v>
      </c>
    </row>
    <row r="13" spans="1:63" ht="15" customHeight="1" x14ac:dyDescent="0.4">
      <c r="A13" s="226" t="s">
        <v>101</v>
      </c>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L13" s="211" t="s">
        <v>44</v>
      </c>
      <c r="AM13" s="211"/>
      <c r="AN13" s="211"/>
      <c r="AO13" s="211"/>
      <c r="AP13" s="211"/>
      <c r="AQ13" s="211"/>
      <c r="AR13" s="211"/>
      <c r="AS13" s="211"/>
      <c r="AT13" s="211"/>
      <c r="AU13" s="220" t="s">
        <v>146</v>
      </c>
      <c r="AV13" s="52"/>
      <c r="AW13" s="52"/>
      <c r="AX13" s="52"/>
      <c r="AY13" s="52"/>
      <c r="AZ13" s="52"/>
      <c r="BA13" s="52"/>
      <c r="BB13" s="52"/>
      <c r="BC13" s="52"/>
      <c r="BD13" s="52"/>
      <c r="BE13" s="52"/>
      <c r="BF13" s="52"/>
      <c r="BG13" s="52"/>
      <c r="BH13" s="52"/>
      <c r="BJ13" s="4" t="s">
        <v>41</v>
      </c>
      <c r="BK13" s="20" t="s">
        <v>140</v>
      </c>
    </row>
    <row r="14" spans="1:63" ht="15" customHeight="1" x14ac:dyDescent="0.4">
      <c r="A14" s="215"/>
      <c r="B14" s="215"/>
      <c r="C14" s="215"/>
      <c r="D14" s="221" t="s">
        <v>102</v>
      </c>
      <c r="E14" s="207"/>
      <c r="F14" s="207"/>
      <c r="G14" s="207"/>
      <c r="H14" s="207"/>
      <c r="I14" s="207"/>
      <c r="J14" s="207"/>
      <c r="K14" s="207"/>
      <c r="L14" s="207"/>
      <c r="M14" s="207"/>
      <c r="N14" s="207" t="str">
        <f>UPPER(ENGLISH!AU22)</f>
        <v/>
      </c>
      <c r="O14" s="207"/>
      <c r="P14" s="207"/>
      <c r="Q14" s="207"/>
      <c r="R14" s="207"/>
      <c r="S14" s="207"/>
      <c r="T14" s="207"/>
      <c r="U14" s="207"/>
      <c r="V14" s="207"/>
      <c r="W14" s="207"/>
      <c r="X14" s="207"/>
      <c r="Y14" s="207"/>
      <c r="Z14" s="207"/>
      <c r="AA14" s="207"/>
      <c r="AB14" s="207"/>
      <c r="AC14" s="207"/>
      <c r="AD14" s="207"/>
      <c r="AE14" s="207"/>
      <c r="AF14" s="207"/>
      <c r="AG14" s="207"/>
      <c r="AH14" s="207"/>
      <c r="AI14" s="207"/>
      <c r="AJ14" s="207"/>
      <c r="AL14" s="211" t="s">
        <v>45</v>
      </c>
      <c r="AM14" s="211"/>
      <c r="AN14" s="211"/>
      <c r="AO14" s="211"/>
      <c r="AP14" s="211"/>
      <c r="AQ14" s="211"/>
      <c r="AR14" s="211"/>
      <c r="AS14" s="211"/>
      <c r="AT14" s="211"/>
      <c r="AU14" s="212" t="s">
        <v>147</v>
      </c>
      <c r="AV14" s="52"/>
      <c r="AW14" s="52"/>
      <c r="AX14" s="52"/>
      <c r="AY14" s="52"/>
      <c r="AZ14" s="52"/>
      <c r="BA14" s="52"/>
      <c r="BB14" s="52"/>
      <c r="BC14" s="52"/>
      <c r="BD14" s="52"/>
      <c r="BE14" s="52"/>
      <c r="BF14" s="52"/>
      <c r="BG14" s="52"/>
      <c r="BH14" s="52"/>
      <c r="BJ14" s="4" t="s">
        <v>42</v>
      </c>
      <c r="BK14" s="20" t="s">
        <v>139</v>
      </c>
    </row>
    <row r="15" spans="1:63" ht="15" customHeight="1" x14ac:dyDescent="0.4">
      <c r="A15" s="215"/>
      <c r="B15" s="215"/>
      <c r="C15" s="215"/>
      <c r="D15" s="221" t="s">
        <v>103</v>
      </c>
      <c r="E15" s="207"/>
      <c r="F15" s="207"/>
      <c r="G15" s="207"/>
      <c r="H15" s="207"/>
      <c r="I15" s="207"/>
      <c r="J15" s="207"/>
      <c r="K15" s="207"/>
      <c r="L15" s="207"/>
      <c r="M15" s="207"/>
      <c r="N15" s="207" t="str">
        <f>UPPER([0]!SPONAME)</f>
        <v/>
      </c>
      <c r="O15" s="207"/>
      <c r="P15" s="207"/>
      <c r="Q15" s="207"/>
      <c r="R15" s="207"/>
      <c r="S15" s="207"/>
      <c r="T15" s="207"/>
      <c r="U15" s="207"/>
      <c r="V15" s="207"/>
      <c r="W15" s="207"/>
      <c r="X15" s="207"/>
      <c r="Y15" s="207"/>
      <c r="Z15" s="207"/>
      <c r="AA15" s="207"/>
      <c r="AB15" s="207"/>
      <c r="AC15" s="207"/>
      <c r="AD15" s="207"/>
      <c r="AE15" s="207"/>
      <c r="AF15" s="207"/>
      <c r="AG15" s="207"/>
      <c r="AH15" s="207"/>
      <c r="AI15" s="207"/>
      <c r="AJ15" s="207"/>
      <c r="AL15" s="211" t="s">
        <v>46</v>
      </c>
      <c r="AM15" s="211"/>
      <c r="AN15" s="211"/>
      <c r="AO15" s="211"/>
      <c r="AP15" s="211"/>
      <c r="AQ15" s="211"/>
      <c r="AR15" s="211"/>
      <c r="AS15" s="211"/>
      <c r="AT15" s="211"/>
      <c r="AU15" s="52"/>
      <c r="AV15" s="52"/>
      <c r="AW15" s="52"/>
      <c r="AX15" s="52"/>
      <c r="AY15" s="52"/>
      <c r="AZ15" s="52"/>
      <c r="BA15" s="52"/>
      <c r="BB15" s="52"/>
      <c r="BC15" s="52"/>
      <c r="BD15" s="52"/>
      <c r="BE15" s="52"/>
      <c r="BF15" s="52"/>
      <c r="BG15" s="52"/>
      <c r="BH15" s="52"/>
    </row>
    <row r="16" spans="1:63" ht="15" customHeight="1" x14ac:dyDescent="0.4">
      <c r="A16" s="215"/>
      <c r="B16" s="215"/>
      <c r="C16" s="215"/>
      <c r="D16" s="221" t="s">
        <v>104</v>
      </c>
      <c r="E16" s="207"/>
      <c r="F16" s="207"/>
      <c r="G16" s="207"/>
      <c r="H16" s="207"/>
      <c r="I16" s="207"/>
      <c r="J16" s="207"/>
      <c r="K16" s="207"/>
      <c r="L16" s="207"/>
      <c r="M16" s="207"/>
      <c r="N16" s="222">
        <f>ENGLISH!AU23</f>
        <v>0</v>
      </c>
      <c r="O16" s="223"/>
      <c r="P16" s="223"/>
      <c r="Q16" s="223"/>
      <c r="R16" s="223"/>
      <c r="S16" s="223"/>
      <c r="T16" s="223"/>
      <c r="U16" s="223"/>
      <c r="V16" s="223"/>
      <c r="W16" s="223"/>
      <c r="X16" s="223"/>
      <c r="Y16" s="223"/>
      <c r="Z16" s="223"/>
      <c r="AA16" s="223"/>
      <c r="AB16" s="223"/>
      <c r="AC16" s="223"/>
      <c r="AD16" s="223"/>
      <c r="AE16" s="223"/>
      <c r="AF16" s="223"/>
      <c r="AG16" s="223"/>
      <c r="AH16" s="223"/>
      <c r="AI16" s="223"/>
      <c r="AJ16" s="223"/>
      <c r="AL16" s="209" t="s">
        <v>48</v>
      </c>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J16" s="4"/>
    </row>
    <row r="17" spans="1:63" ht="15" customHeight="1" x14ac:dyDescent="0.4">
      <c r="A17" s="215"/>
      <c r="B17" s="215"/>
      <c r="C17" s="215"/>
      <c r="D17" s="221" t="s">
        <v>107</v>
      </c>
      <c r="E17" s="207"/>
      <c r="F17" s="207"/>
      <c r="G17" s="207"/>
      <c r="H17" s="207"/>
      <c r="I17" s="207"/>
      <c r="J17" s="207"/>
      <c r="K17" s="207"/>
      <c r="L17" s="207"/>
      <c r="M17" s="207"/>
      <c r="N17" s="207" t="str">
        <f>ENGLISH!AU24&amp;"年"&amp;ENGLISH!AY24&amp;"月"&amp;ENGLISH!BB24&amp;"日"</f>
        <v>年月日</v>
      </c>
      <c r="O17" s="207"/>
      <c r="P17" s="207"/>
      <c r="Q17" s="207"/>
      <c r="R17" s="207"/>
      <c r="S17" s="207"/>
      <c r="T17" s="207"/>
      <c r="U17" s="207"/>
      <c r="V17" s="207"/>
      <c r="W17" s="207"/>
      <c r="X17" s="207"/>
      <c r="Y17" s="207"/>
      <c r="Z17" s="207"/>
      <c r="AA17" s="207"/>
      <c r="AB17" s="207"/>
      <c r="AC17" s="207"/>
      <c r="AD17" s="207"/>
      <c r="AE17" s="207"/>
      <c r="AF17" s="207"/>
      <c r="AG17" s="207"/>
      <c r="AH17" s="207"/>
      <c r="AI17" s="207"/>
      <c r="AJ17" s="207"/>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J17" s="4"/>
    </row>
    <row r="18" spans="1:63" ht="15" customHeight="1" x14ac:dyDescent="0.4">
      <c r="A18" s="215"/>
      <c r="B18" s="215"/>
      <c r="C18" s="215"/>
      <c r="D18" s="221" t="s">
        <v>108</v>
      </c>
      <c r="E18" s="207"/>
      <c r="F18" s="207"/>
      <c r="G18" s="207"/>
      <c r="H18" s="207"/>
      <c r="I18" s="207"/>
      <c r="J18" s="207"/>
      <c r="K18" s="207"/>
      <c r="L18" s="207"/>
      <c r="M18" s="207"/>
      <c r="N18" s="207" t="str">
        <f>VLOOKUP(ENGLISH!AU25,TRANSLATION!BJ10:BK14,2,0)</f>
        <v>普通預金口座</v>
      </c>
      <c r="O18" s="207"/>
      <c r="P18" s="207"/>
      <c r="Q18" s="207"/>
      <c r="R18" s="207"/>
      <c r="S18" s="207"/>
      <c r="T18" s="207"/>
      <c r="U18" s="207"/>
      <c r="V18" s="207"/>
      <c r="W18" s="207"/>
      <c r="X18" s="207"/>
      <c r="Y18" s="207"/>
      <c r="Z18" s="207"/>
      <c r="AA18" s="207"/>
      <c r="AB18" s="207"/>
      <c r="AC18" s="207"/>
      <c r="AD18" s="207"/>
      <c r="AE18" s="207"/>
      <c r="AF18" s="207"/>
      <c r="AG18" s="207"/>
      <c r="AH18" s="207"/>
      <c r="AI18" s="207"/>
      <c r="AJ18" s="207"/>
      <c r="AL18" s="211" t="s">
        <v>44</v>
      </c>
      <c r="AM18" s="211"/>
      <c r="AN18" s="211"/>
      <c r="AO18" s="211"/>
      <c r="AP18" s="211"/>
      <c r="AQ18" s="211"/>
      <c r="AR18" s="211"/>
      <c r="AS18" s="211"/>
      <c r="AT18" s="211"/>
      <c r="AU18" s="220"/>
      <c r="AV18" s="52"/>
      <c r="AW18" s="52"/>
      <c r="AX18" s="52"/>
      <c r="AY18" s="52"/>
      <c r="AZ18" s="52"/>
      <c r="BA18" s="52"/>
      <c r="BB18" s="52"/>
      <c r="BC18" s="52"/>
      <c r="BD18" s="52"/>
      <c r="BE18" s="52"/>
      <c r="BF18" s="52"/>
      <c r="BG18" s="52"/>
      <c r="BH18" s="52"/>
      <c r="BJ18" s="4" t="s">
        <v>158</v>
      </c>
      <c r="BK18" s="50">
        <f>SUM(ENGLISH!AU27*ENGLISH!AZ29)</f>
        <v>0</v>
      </c>
    </row>
    <row r="19" spans="1:63" ht="15" customHeight="1" x14ac:dyDescent="0.4">
      <c r="A19" s="215"/>
      <c r="B19" s="215"/>
      <c r="C19" s="215"/>
      <c r="D19" s="221" t="s">
        <v>105</v>
      </c>
      <c r="E19" s="207"/>
      <c r="F19" s="207"/>
      <c r="G19" s="207"/>
      <c r="H19" s="207"/>
      <c r="I19" s="207"/>
      <c r="J19" s="207"/>
      <c r="K19" s="207"/>
      <c r="L19" s="207"/>
      <c r="M19" s="207"/>
      <c r="N19" s="207" t="str">
        <f>TEXT(ENGLISH!AU27,"##,##,###.##")&amp;" "&amp;ENGLISH!AU28&amp;" （"&amp;BK18&amp;" JPY - レート： "&amp;"1 "&amp;ENGLISH!AW29&amp;" = "&amp;ENGLISH!AZ29&amp;" 円）"</f>
        <v>. USD （0 JPY - レート： 1 USD = 0.91 円）</v>
      </c>
      <c r="O19" s="207"/>
      <c r="P19" s="207"/>
      <c r="Q19" s="207"/>
      <c r="R19" s="207"/>
      <c r="S19" s="207"/>
      <c r="T19" s="207"/>
      <c r="U19" s="207"/>
      <c r="V19" s="207"/>
      <c r="W19" s="207"/>
      <c r="X19" s="207"/>
      <c r="Y19" s="207"/>
      <c r="Z19" s="207"/>
      <c r="AA19" s="207"/>
      <c r="AB19" s="207"/>
      <c r="AC19" s="207"/>
      <c r="AD19" s="207"/>
      <c r="AE19" s="207"/>
      <c r="AF19" s="207"/>
      <c r="AG19" s="207"/>
      <c r="AH19" s="207"/>
      <c r="AI19" s="207"/>
      <c r="AJ19" s="207"/>
      <c r="AL19" s="211" t="s">
        <v>45</v>
      </c>
      <c r="AM19" s="211"/>
      <c r="AN19" s="211"/>
      <c r="AO19" s="211"/>
      <c r="AP19" s="211"/>
      <c r="AQ19" s="211"/>
      <c r="AR19" s="211"/>
      <c r="AS19" s="211"/>
      <c r="AT19" s="211"/>
      <c r="AU19" s="212"/>
      <c r="AV19" s="52"/>
      <c r="AW19" s="52"/>
      <c r="AX19" s="52"/>
      <c r="AY19" s="52"/>
      <c r="AZ19" s="52"/>
      <c r="BA19" s="52"/>
      <c r="BB19" s="52"/>
      <c r="BC19" s="52"/>
      <c r="BD19" s="52"/>
      <c r="BE19" s="52"/>
      <c r="BF19" s="52"/>
      <c r="BG19" s="52"/>
      <c r="BH19" s="52"/>
      <c r="BJ19" s="4" t="s">
        <v>159</v>
      </c>
      <c r="BK19" s="50">
        <f>SUM(ENGLISH!AU42*ENGLISH!AZ44)</f>
        <v>0</v>
      </c>
    </row>
    <row r="20" spans="1:63" ht="15" customHeight="1" x14ac:dyDescent="0.4">
      <c r="A20" s="215"/>
      <c r="B20" s="215"/>
      <c r="C20" s="215"/>
      <c r="D20" s="221" t="s">
        <v>106</v>
      </c>
      <c r="E20" s="207"/>
      <c r="F20" s="207"/>
      <c r="G20" s="207"/>
      <c r="H20" s="207"/>
      <c r="I20" s="207"/>
      <c r="J20" s="207"/>
      <c r="K20" s="207"/>
      <c r="L20" s="207"/>
      <c r="M20" s="207"/>
      <c r="N20" s="207">
        <f>ENGLISH!AU26</f>
        <v>0</v>
      </c>
      <c r="O20" s="207"/>
      <c r="P20" s="207"/>
      <c r="Q20" s="207"/>
      <c r="R20" s="207"/>
      <c r="S20" s="207"/>
      <c r="T20" s="207"/>
      <c r="U20" s="207"/>
      <c r="V20" s="207"/>
      <c r="W20" s="207"/>
      <c r="X20" s="207"/>
      <c r="Y20" s="207"/>
      <c r="Z20" s="207"/>
      <c r="AA20" s="207"/>
      <c r="AB20" s="207"/>
      <c r="AC20" s="207"/>
      <c r="AD20" s="207"/>
      <c r="AE20" s="207"/>
      <c r="AF20" s="207"/>
      <c r="AG20" s="207"/>
      <c r="AH20" s="207"/>
      <c r="AI20" s="207"/>
      <c r="AJ20" s="207"/>
      <c r="AL20" s="211" t="s">
        <v>46</v>
      </c>
      <c r="AM20" s="211"/>
      <c r="AN20" s="211"/>
      <c r="AO20" s="211"/>
      <c r="AP20" s="211"/>
      <c r="AQ20" s="211"/>
      <c r="AR20" s="211"/>
      <c r="AS20" s="211"/>
      <c r="AT20" s="211"/>
      <c r="AU20" s="52"/>
      <c r="AV20" s="52"/>
      <c r="AW20" s="52"/>
      <c r="AX20" s="52"/>
      <c r="AY20" s="52"/>
      <c r="AZ20" s="52"/>
      <c r="BA20" s="52"/>
      <c r="BB20" s="52"/>
      <c r="BC20" s="52"/>
      <c r="BD20" s="52"/>
      <c r="BE20" s="52"/>
      <c r="BF20" s="52"/>
      <c r="BG20" s="52"/>
      <c r="BH20" s="52"/>
      <c r="BJ20" s="4" t="s">
        <v>160</v>
      </c>
      <c r="BK20" s="50">
        <f>SUM(ENGLISH!AU57*ENGLISH!AZ59)</f>
        <v>0</v>
      </c>
    </row>
    <row r="21" spans="1:63" ht="15" customHeight="1" x14ac:dyDescent="0.4">
      <c r="A21" s="221" t="s">
        <v>110</v>
      </c>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L21" s="209" t="s">
        <v>143</v>
      </c>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J21" s="20" t="s">
        <v>180</v>
      </c>
    </row>
    <row r="22" spans="1:63" ht="15" customHeight="1" x14ac:dyDescent="0.4">
      <c r="A22" s="13" t="str">
        <f>IF(AU13="","","")</f>
        <v></v>
      </c>
      <c r="B22" s="208" t="str">
        <f>AU13</f>
        <v>貯蓄 ==&gt; 給与の約50</v>
      </c>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L22" s="210"/>
      <c r="AM22" s="210"/>
      <c r="AN22" s="210"/>
      <c r="AO22" s="210"/>
      <c r="AP22" s="210"/>
      <c r="AQ22" s="210"/>
      <c r="AR22" s="210"/>
      <c r="AS22" s="210"/>
      <c r="AT22" s="210"/>
      <c r="AU22" s="210"/>
      <c r="AV22" s="210"/>
      <c r="AW22" s="210"/>
      <c r="AX22" s="210"/>
      <c r="AY22" s="210"/>
      <c r="AZ22" s="210"/>
      <c r="BA22" s="210"/>
      <c r="BB22" s="210"/>
      <c r="BC22" s="210"/>
      <c r="BD22" s="210"/>
      <c r="BE22" s="210"/>
      <c r="BF22" s="210"/>
      <c r="BG22" s="210"/>
      <c r="BH22" s="210"/>
      <c r="BJ22" s="20" t="s">
        <v>181</v>
      </c>
    </row>
    <row r="23" spans="1:63" ht="15" customHeight="1" x14ac:dyDescent="0.4">
      <c r="A23" s="13" t="str">
        <f>IF(AU14="","","")</f>
        <v></v>
      </c>
      <c r="B23" s="208" t="str">
        <f>AU14</f>
        <v>授業料支払い用に作成した口座</v>
      </c>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L23" s="211" t="s">
        <v>44</v>
      </c>
      <c r="AM23" s="211"/>
      <c r="AN23" s="211"/>
      <c r="AO23" s="211"/>
      <c r="AP23" s="211"/>
      <c r="AQ23" s="211"/>
      <c r="AR23" s="211"/>
      <c r="AS23" s="211"/>
      <c r="AT23" s="211"/>
      <c r="AU23" s="212"/>
      <c r="AV23" s="52"/>
      <c r="AW23" s="52"/>
      <c r="AX23" s="52"/>
      <c r="AY23" s="52"/>
      <c r="AZ23" s="52"/>
      <c r="BA23" s="52"/>
      <c r="BB23" s="52"/>
      <c r="BC23" s="52"/>
      <c r="BD23" s="52"/>
      <c r="BE23" s="52"/>
      <c r="BF23" s="52"/>
      <c r="BG23" s="52"/>
      <c r="BH23" s="52"/>
    </row>
    <row r="24" spans="1:63" ht="15" customHeight="1" x14ac:dyDescent="0.4">
      <c r="A24" s="13" t="str">
        <f>IF(AU15="","","")</f>
        <v/>
      </c>
      <c r="B24" s="208">
        <f>AU15</f>
        <v>0</v>
      </c>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L24" s="211" t="s">
        <v>144</v>
      </c>
      <c r="AM24" s="211"/>
      <c r="AN24" s="211"/>
      <c r="AO24" s="211"/>
      <c r="AP24" s="211"/>
      <c r="AQ24" s="211"/>
      <c r="AR24" s="211"/>
      <c r="AS24" s="211"/>
      <c r="AT24" s="211"/>
      <c r="AU24" s="212"/>
      <c r="AV24" s="52"/>
      <c r="AW24" s="52"/>
      <c r="AX24" s="52"/>
      <c r="AY24" s="52"/>
      <c r="AZ24" s="52"/>
      <c r="BA24" s="52"/>
      <c r="BB24" s="52"/>
      <c r="BC24" s="52"/>
      <c r="BD24" s="52"/>
      <c r="BE24" s="52"/>
      <c r="BF24" s="52"/>
      <c r="BG24" s="52"/>
      <c r="BH24" s="52"/>
    </row>
    <row r="25" spans="1:63" ht="15" customHeight="1" x14ac:dyDescent="0.4">
      <c r="A25" s="213"/>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L25" s="211" t="s">
        <v>145</v>
      </c>
      <c r="AM25" s="211"/>
      <c r="AN25" s="211"/>
      <c r="AO25" s="211"/>
      <c r="AP25" s="211"/>
      <c r="AQ25" s="211"/>
      <c r="AR25" s="211"/>
      <c r="AS25" s="211"/>
      <c r="AT25" s="211"/>
      <c r="AU25" s="52"/>
      <c r="AV25" s="52"/>
      <c r="AW25" s="52"/>
      <c r="AX25" s="52"/>
      <c r="AY25" s="52"/>
      <c r="AZ25" s="52"/>
      <c r="BA25" s="52"/>
      <c r="BB25" s="52"/>
      <c r="BC25" s="52"/>
      <c r="BD25" s="52"/>
      <c r="BE25" s="52"/>
      <c r="BF25" s="52"/>
      <c r="BG25" s="52"/>
      <c r="BH25" s="52"/>
    </row>
    <row r="26" spans="1:63" ht="15" customHeight="1" x14ac:dyDescent="0.4">
      <c r="A26" s="214" t="str">
        <f>IF(ENGLISH!AU37="","",TRANSLATION!A13)</f>
        <v/>
      </c>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row>
    <row r="27" spans="1:63" ht="15" customHeight="1" x14ac:dyDescent="0.4">
      <c r="A27" s="215"/>
      <c r="B27" s="215"/>
      <c r="C27" s="215"/>
      <c r="D27" s="207" t="str">
        <f>IF(ENGLISH!$AU$37="","",D14)</f>
        <v/>
      </c>
      <c r="E27" s="207"/>
      <c r="F27" s="207"/>
      <c r="G27" s="207"/>
      <c r="H27" s="207"/>
      <c r="I27" s="207"/>
      <c r="J27" s="207"/>
      <c r="K27" s="207"/>
      <c r="L27" s="207"/>
      <c r="M27" s="207"/>
      <c r="N27" s="208" t="str">
        <f>IF(ENGLISH!AU37="","",ENGLISH!AU37)</f>
        <v/>
      </c>
      <c r="O27" s="208"/>
      <c r="P27" s="208"/>
      <c r="Q27" s="208"/>
      <c r="R27" s="208"/>
      <c r="S27" s="208"/>
      <c r="T27" s="208"/>
      <c r="U27" s="208"/>
      <c r="V27" s="208"/>
      <c r="W27" s="208"/>
      <c r="X27" s="208"/>
      <c r="Y27" s="208"/>
      <c r="Z27" s="208"/>
      <c r="AA27" s="208"/>
      <c r="AB27" s="208"/>
      <c r="AC27" s="208"/>
      <c r="AD27" s="208"/>
      <c r="AE27" s="208"/>
      <c r="AF27" s="208"/>
      <c r="AG27" s="208"/>
      <c r="AH27" s="208"/>
      <c r="AI27" s="208"/>
      <c r="AJ27" s="208"/>
    </row>
    <row r="28" spans="1:63" ht="15" customHeight="1" x14ac:dyDescent="0.4">
      <c r="A28" s="215"/>
      <c r="B28" s="215"/>
      <c r="C28" s="215"/>
      <c r="D28" s="207" t="str">
        <f>IF(ENGLISH!$AU$37="","",D15)</f>
        <v/>
      </c>
      <c r="E28" s="207"/>
      <c r="F28" s="207"/>
      <c r="G28" s="207"/>
      <c r="H28" s="207"/>
      <c r="I28" s="207"/>
      <c r="J28" s="207"/>
      <c r="K28" s="207"/>
      <c r="L28" s="207"/>
      <c r="M28" s="207"/>
      <c r="N28" s="208" t="str">
        <f>UPPER(IF(ENGLISH!AU37="","",[0]!SPONAME))</f>
        <v/>
      </c>
      <c r="O28" s="208"/>
      <c r="P28" s="208"/>
      <c r="Q28" s="208"/>
      <c r="R28" s="208"/>
      <c r="S28" s="208"/>
      <c r="T28" s="208"/>
      <c r="U28" s="208"/>
      <c r="V28" s="208"/>
      <c r="W28" s="208"/>
      <c r="X28" s="208"/>
      <c r="Y28" s="208"/>
      <c r="Z28" s="208"/>
      <c r="AA28" s="208"/>
      <c r="AB28" s="208"/>
      <c r="AC28" s="208"/>
      <c r="AD28" s="208"/>
      <c r="AE28" s="208"/>
      <c r="AF28" s="208"/>
      <c r="AG28" s="208"/>
      <c r="AH28" s="208"/>
      <c r="AI28" s="208"/>
      <c r="AJ28" s="208"/>
    </row>
    <row r="29" spans="1:63" ht="15" customHeight="1" x14ac:dyDescent="0.4">
      <c r="A29" s="215"/>
      <c r="B29" s="215"/>
      <c r="C29" s="215"/>
      <c r="D29" s="207" t="str">
        <f>IF(ENGLISH!$AU$37="","",D16)</f>
        <v/>
      </c>
      <c r="E29" s="207"/>
      <c r="F29" s="207"/>
      <c r="G29" s="207"/>
      <c r="H29" s="207"/>
      <c r="I29" s="207"/>
      <c r="J29" s="207"/>
      <c r="K29" s="207"/>
      <c r="L29" s="207"/>
      <c r="M29" s="207"/>
      <c r="N29" s="208" t="str">
        <f>IF(ENGLISH!AU38="","",ENGLISH!AU38)</f>
        <v/>
      </c>
      <c r="O29" s="208"/>
      <c r="P29" s="208"/>
      <c r="Q29" s="208"/>
      <c r="R29" s="208"/>
      <c r="S29" s="208"/>
      <c r="T29" s="208"/>
      <c r="U29" s="208"/>
      <c r="V29" s="208"/>
      <c r="W29" s="208"/>
      <c r="X29" s="208"/>
      <c r="Y29" s="208"/>
      <c r="Z29" s="208"/>
      <c r="AA29" s="208"/>
      <c r="AB29" s="208"/>
      <c r="AC29" s="208"/>
      <c r="AD29" s="208"/>
      <c r="AE29" s="208"/>
      <c r="AF29" s="208"/>
      <c r="AG29" s="208"/>
      <c r="AH29" s="208"/>
      <c r="AI29" s="208"/>
      <c r="AJ29" s="208"/>
    </row>
    <row r="30" spans="1:63" ht="15" customHeight="1" x14ac:dyDescent="0.4">
      <c r="A30" s="215"/>
      <c r="B30" s="215"/>
      <c r="C30" s="215"/>
      <c r="D30" s="207" t="str">
        <f>IF(ENGLISH!$AU$37="","",D17)</f>
        <v/>
      </c>
      <c r="E30" s="207"/>
      <c r="F30" s="207"/>
      <c r="G30" s="207"/>
      <c r="H30" s="207"/>
      <c r="I30" s="207"/>
      <c r="J30" s="207"/>
      <c r="K30" s="207"/>
      <c r="L30" s="207"/>
      <c r="M30" s="207"/>
      <c r="N30" s="208" t="str">
        <f>IF(ENGLISH!AU39="","",ENGLISH!AU39&amp;"年"&amp;ENGLISH!AY39&amp;"月"&amp;ENGLISH!BB39&amp;"日")</f>
        <v/>
      </c>
      <c r="O30" s="208"/>
      <c r="P30" s="208"/>
      <c r="Q30" s="208"/>
      <c r="R30" s="208"/>
      <c r="S30" s="208"/>
      <c r="T30" s="208"/>
      <c r="U30" s="208"/>
      <c r="V30" s="208"/>
      <c r="W30" s="208"/>
      <c r="X30" s="208"/>
      <c r="Y30" s="208"/>
      <c r="Z30" s="208"/>
      <c r="AA30" s="208"/>
      <c r="AB30" s="208"/>
      <c r="AC30" s="208"/>
      <c r="AD30" s="208"/>
      <c r="AE30" s="208"/>
      <c r="AF30" s="208"/>
      <c r="AG30" s="208"/>
      <c r="AH30" s="208"/>
      <c r="AI30" s="208"/>
      <c r="AJ30" s="208"/>
    </row>
    <row r="31" spans="1:63" ht="15" customHeight="1" x14ac:dyDescent="0.4">
      <c r="A31" s="215"/>
      <c r="B31" s="215"/>
      <c r="C31" s="215"/>
      <c r="D31" s="207" t="str">
        <f>IF(ENGLISH!$AU$37="","",D18)</f>
        <v/>
      </c>
      <c r="E31" s="207"/>
      <c r="F31" s="207"/>
      <c r="G31" s="207"/>
      <c r="H31" s="207"/>
      <c r="I31" s="207"/>
      <c r="J31" s="207"/>
      <c r="K31" s="207"/>
      <c r="L31" s="207"/>
      <c r="M31" s="207"/>
      <c r="N31" s="208" t="str">
        <f>IFERROR(VLOOKUP(ENGLISH!AU40,TRANSLATION!BJ10:BK14,2,0),"")</f>
        <v/>
      </c>
      <c r="O31" s="208"/>
      <c r="P31" s="208"/>
      <c r="Q31" s="208"/>
      <c r="R31" s="208"/>
      <c r="S31" s="208"/>
      <c r="T31" s="208"/>
      <c r="U31" s="208"/>
      <c r="V31" s="208"/>
      <c r="W31" s="208"/>
      <c r="X31" s="208"/>
      <c r="Y31" s="208"/>
      <c r="Z31" s="208"/>
      <c r="AA31" s="208"/>
      <c r="AB31" s="208"/>
      <c r="AC31" s="208"/>
      <c r="AD31" s="208"/>
      <c r="AE31" s="208"/>
      <c r="AF31" s="208"/>
      <c r="AG31" s="208"/>
      <c r="AH31" s="208"/>
      <c r="AI31" s="208"/>
      <c r="AJ31" s="208"/>
    </row>
    <row r="32" spans="1:63" ht="15" customHeight="1" x14ac:dyDescent="0.4">
      <c r="A32" s="215"/>
      <c r="B32" s="215"/>
      <c r="C32" s="215"/>
      <c r="D32" s="207" t="str">
        <f>IF(ENGLISH!$AU$37="","",D19)</f>
        <v/>
      </c>
      <c r="E32" s="207"/>
      <c r="F32" s="207"/>
      <c r="G32" s="207"/>
      <c r="H32" s="207"/>
      <c r="I32" s="207"/>
      <c r="J32" s="207"/>
      <c r="K32" s="207"/>
      <c r="L32" s="207"/>
      <c r="M32" s="207"/>
      <c r="N32" s="207" t="str">
        <f>IF(ENGLISH!AU37="","",TEXT(ENGLISH!AU42,"##,##,###.##")&amp;" "&amp;ENGLISH!AU41&amp;" （"&amp;BK19&amp;" JPY - レート： "&amp;"1 "&amp;ENGLISH!AW44&amp;" = "&amp;ENGLISH!AZ44&amp;" 円）")</f>
        <v/>
      </c>
      <c r="O32" s="207"/>
      <c r="P32" s="207"/>
      <c r="Q32" s="207"/>
      <c r="R32" s="207"/>
      <c r="S32" s="207"/>
      <c r="T32" s="207"/>
      <c r="U32" s="207"/>
      <c r="V32" s="207"/>
      <c r="W32" s="207"/>
      <c r="X32" s="207"/>
      <c r="Y32" s="207"/>
      <c r="Z32" s="207"/>
      <c r="AA32" s="207"/>
      <c r="AB32" s="207"/>
      <c r="AC32" s="207"/>
      <c r="AD32" s="207"/>
      <c r="AE32" s="207"/>
      <c r="AF32" s="207"/>
      <c r="AG32" s="207"/>
      <c r="AH32" s="207"/>
      <c r="AI32" s="207"/>
      <c r="AJ32" s="207"/>
    </row>
    <row r="33" spans="1:61" ht="15" customHeight="1" x14ac:dyDescent="0.4">
      <c r="A33" s="215"/>
      <c r="B33" s="215"/>
      <c r="C33" s="215"/>
      <c r="D33" s="207" t="str">
        <f>IF(ENGLISH!$AU$37="","",D20)</f>
        <v/>
      </c>
      <c r="E33" s="207"/>
      <c r="F33" s="207"/>
      <c r="G33" s="207"/>
      <c r="H33" s="207"/>
      <c r="I33" s="207"/>
      <c r="J33" s="207"/>
      <c r="K33" s="207"/>
      <c r="L33" s="207"/>
      <c r="M33" s="207"/>
      <c r="N33" s="208" t="str">
        <f>IF(ENGLISH!AU41="","",ENGLISH!AU41)</f>
        <v/>
      </c>
      <c r="O33" s="208"/>
      <c r="P33" s="208"/>
      <c r="Q33" s="208"/>
      <c r="R33" s="208"/>
      <c r="S33" s="208"/>
      <c r="T33" s="208"/>
      <c r="U33" s="208"/>
      <c r="V33" s="208"/>
      <c r="W33" s="208"/>
      <c r="X33" s="208"/>
      <c r="Y33" s="208"/>
      <c r="Z33" s="208"/>
      <c r="AA33" s="208"/>
      <c r="AB33" s="208"/>
      <c r="AC33" s="208"/>
      <c r="AD33" s="208"/>
      <c r="AE33" s="208"/>
      <c r="AF33" s="208"/>
      <c r="AG33" s="208"/>
      <c r="AH33" s="208"/>
      <c r="AI33" s="208"/>
      <c r="AJ33" s="208"/>
    </row>
    <row r="34" spans="1:61" ht="15" customHeight="1" x14ac:dyDescent="0.4">
      <c r="A34" s="207" t="str">
        <f>IF(ENGLISH!AU37="","","この銀行口座は、複数の目的で使用しています。")</f>
        <v/>
      </c>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BI34" s="3"/>
    </row>
    <row r="35" spans="1:61" ht="15" customHeight="1" x14ac:dyDescent="0.4">
      <c r="A35" s="13" t="str">
        <f>IF(AU18="","","")</f>
        <v/>
      </c>
      <c r="B35" s="208">
        <f>AU18</f>
        <v>0</v>
      </c>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BI35" s="3"/>
    </row>
    <row r="36" spans="1:61" ht="15" customHeight="1" x14ac:dyDescent="0.4">
      <c r="A36" s="13" t="str">
        <f>IF(AU19="","","")</f>
        <v/>
      </c>
      <c r="B36" s="208">
        <f>AU19</f>
        <v>0</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BI36" s="3"/>
    </row>
    <row r="37" spans="1:61" ht="15" customHeight="1" x14ac:dyDescent="0.4">
      <c r="A37" s="13" t="str">
        <f>IF(AU20="","","")</f>
        <v/>
      </c>
      <c r="B37" s="208">
        <f>AU20</f>
        <v>0</v>
      </c>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BI37" s="3"/>
    </row>
    <row r="38" spans="1:61" ht="15" customHeight="1" x14ac:dyDescent="0.4">
      <c r="A38" s="213"/>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BI38" s="3"/>
    </row>
    <row r="39" spans="1:61" ht="15" customHeight="1" x14ac:dyDescent="0.4">
      <c r="A39" s="214" t="str">
        <f>IF(ENGLISH!AU52="","",TRANSLATION!A26)</f>
        <v/>
      </c>
      <c r="B39" s="214"/>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BI39" s="3"/>
    </row>
    <row r="40" spans="1:61" ht="15" customHeight="1" x14ac:dyDescent="0.4">
      <c r="A40" s="215"/>
      <c r="B40" s="215"/>
      <c r="C40" s="215"/>
      <c r="D40" s="207" t="str">
        <f>IF(ENGLISH!AU52="","",D27)</f>
        <v/>
      </c>
      <c r="E40" s="207"/>
      <c r="F40" s="207"/>
      <c r="G40" s="207"/>
      <c r="H40" s="207"/>
      <c r="I40" s="207"/>
      <c r="J40" s="207"/>
      <c r="K40" s="207"/>
      <c r="L40" s="207"/>
      <c r="M40" s="207"/>
      <c r="N40" s="208" t="str">
        <f>IF(ENGLISH!AU52="","",ENGLISH!AU52)</f>
        <v/>
      </c>
      <c r="O40" s="208"/>
      <c r="P40" s="208"/>
      <c r="Q40" s="208"/>
      <c r="R40" s="208"/>
      <c r="S40" s="208"/>
      <c r="T40" s="208"/>
      <c r="U40" s="208"/>
      <c r="V40" s="208"/>
      <c r="W40" s="208"/>
      <c r="X40" s="208"/>
      <c r="Y40" s="208"/>
      <c r="Z40" s="208"/>
      <c r="AA40" s="208"/>
      <c r="AB40" s="208"/>
      <c r="AC40" s="208"/>
      <c r="AD40" s="208"/>
      <c r="AE40" s="208"/>
      <c r="AF40" s="208"/>
      <c r="AG40" s="208"/>
      <c r="AH40" s="208"/>
      <c r="AI40" s="208"/>
      <c r="AJ40" s="208"/>
      <c r="BI40" s="3"/>
    </row>
    <row r="41" spans="1:61" ht="15" customHeight="1" x14ac:dyDescent="0.4">
      <c r="A41" s="215"/>
      <c r="B41" s="215"/>
      <c r="C41" s="215"/>
      <c r="D41" s="207" t="str">
        <f>IF(ENGLISH!AU52="","",D28)</f>
        <v/>
      </c>
      <c r="E41" s="207"/>
      <c r="F41" s="207"/>
      <c r="G41" s="207"/>
      <c r="H41" s="207"/>
      <c r="I41" s="207"/>
      <c r="J41" s="207"/>
      <c r="K41" s="207"/>
      <c r="L41" s="207"/>
      <c r="M41" s="207"/>
      <c r="N41" s="208" t="str">
        <f>UPPER(IF(ENGLISH!AU53="","",SPONAME))</f>
        <v/>
      </c>
      <c r="O41" s="208"/>
      <c r="P41" s="208"/>
      <c r="Q41" s="208"/>
      <c r="R41" s="208"/>
      <c r="S41" s="208"/>
      <c r="T41" s="208"/>
      <c r="U41" s="208"/>
      <c r="V41" s="208"/>
      <c r="W41" s="208"/>
      <c r="X41" s="208"/>
      <c r="Y41" s="208"/>
      <c r="Z41" s="208"/>
      <c r="AA41" s="208"/>
      <c r="AB41" s="208"/>
      <c r="AC41" s="208"/>
      <c r="AD41" s="208"/>
      <c r="AE41" s="208"/>
      <c r="AF41" s="208"/>
      <c r="AG41" s="208"/>
      <c r="AH41" s="208"/>
      <c r="AI41" s="208"/>
      <c r="AJ41" s="208"/>
      <c r="BI41" s="3"/>
    </row>
    <row r="42" spans="1:61" ht="15" customHeight="1" x14ac:dyDescent="0.4">
      <c r="A42" s="215"/>
      <c r="B42" s="215"/>
      <c r="C42" s="215"/>
      <c r="D42" s="207" t="str">
        <f>IF(ENGLISH!AU52="","",D29)</f>
        <v/>
      </c>
      <c r="E42" s="207"/>
      <c r="F42" s="207"/>
      <c r="G42" s="207"/>
      <c r="H42" s="207"/>
      <c r="I42" s="207"/>
      <c r="J42" s="207"/>
      <c r="K42" s="207"/>
      <c r="L42" s="207"/>
      <c r="M42" s="207"/>
      <c r="N42" s="208" t="str">
        <f>IF(ENGLISH!AU54="","",ENGLISH!AU54)</f>
        <v/>
      </c>
      <c r="O42" s="208"/>
      <c r="P42" s="208"/>
      <c r="Q42" s="208"/>
      <c r="R42" s="208"/>
      <c r="S42" s="208"/>
      <c r="T42" s="208"/>
      <c r="U42" s="208"/>
      <c r="V42" s="208"/>
      <c r="W42" s="208"/>
      <c r="X42" s="208"/>
      <c r="Y42" s="208"/>
      <c r="Z42" s="208"/>
      <c r="AA42" s="208"/>
      <c r="AB42" s="208"/>
      <c r="AC42" s="208"/>
      <c r="AD42" s="208"/>
      <c r="AE42" s="208"/>
      <c r="AF42" s="208"/>
      <c r="AG42" s="208"/>
      <c r="AH42" s="208"/>
      <c r="AI42" s="208"/>
      <c r="AJ42" s="208"/>
      <c r="BI42" s="3"/>
    </row>
    <row r="43" spans="1:61" ht="15" customHeight="1" x14ac:dyDescent="0.4">
      <c r="A43" s="215"/>
      <c r="B43" s="215"/>
      <c r="C43" s="215"/>
      <c r="D43" s="207" t="str">
        <f>IF(ENGLISH!AU52="","",D30)</f>
        <v/>
      </c>
      <c r="E43" s="207"/>
      <c r="F43" s="207"/>
      <c r="G43" s="207"/>
      <c r="H43" s="207"/>
      <c r="I43" s="207"/>
      <c r="J43" s="207"/>
      <c r="K43" s="207"/>
      <c r="L43" s="207"/>
      <c r="M43" s="207"/>
      <c r="N43" s="208" t="str">
        <f>IF(ENGLISH!AU52="","",ENGLISH!AU54&amp;"年"&amp;ENGLISH!AY54&amp;"月"&amp;ENGLISH!BB54&amp;"日")</f>
        <v/>
      </c>
      <c r="O43" s="208"/>
      <c r="P43" s="208"/>
      <c r="Q43" s="208"/>
      <c r="R43" s="208"/>
      <c r="S43" s="208"/>
      <c r="T43" s="208"/>
      <c r="U43" s="208"/>
      <c r="V43" s="208"/>
      <c r="W43" s="208"/>
      <c r="X43" s="208"/>
      <c r="Y43" s="208"/>
      <c r="Z43" s="208"/>
      <c r="AA43" s="208"/>
      <c r="AB43" s="208"/>
      <c r="AC43" s="208"/>
      <c r="AD43" s="208"/>
      <c r="AE43" s="208"/>
      <c r="AF43" s="208"/>
      <c r="AG43" s="208"/>
      <c r="AH43" s="208"/>
      <c r="AI43" s="208"/>
      <c r="AJ43" s="208"/>
      <c r="AL43" s="3"/>
      <c r="AM43" s="3"/>
      <c r="AN43" s="3"/>
      <c r="AO43" s="3"/>
      <c r="AP43" s="3"/>
      <c r="AQ43" s="3"/>
      <c r="AR43" s="3"/>
      <c r="AS43" s="3"/>
      <c r="AT43" s="3"/>
      <c r="AU43" s="3"/>
      <c r="AV43" s="3"/>
      <c r="AW43" s="3"/>
      <c r="AX43" s="3"/>
      <c r="AY43" s="3"/>
      <c r="AZ43" s="3"/>
      <c r="BA43" s="3"/>
      <c r="BB43" s="3"/>
      <c r="BC43" s="3"/>
      <c r="BD43" s="3"/>
      <c r="BE43" s="3"/>
      <c r="BF43" s="3"/>
      <c r="BG43" s="3"/>
      <c r="BH43" s="3"/>
      <c r="BI43" s="3"/>
    </row>
    <row r="44" spans="1:61" ht="15" customHeight="1" x14ac:dyDescent="0.4">
      <c r="A44" s="215"/>
      <c r="B44" s="215"/>
      <c r="C44" s="215"/>
      <c r="D44" s="207" t="str">
        <f>IF(ENGLISH!AU52="","",D31)</f>
        <v/>
      </c>
      <c r="E44" s="207"/>
      <c r="F44" s="207"/>
      <c r="G44" s="207"/>
      <c r="H44" s="207"/>
      <c r="I44" s="207"/>
      <c r="J44" s="207"/>
      <c r="K44" s="207"/>
      <c r="L44" s="207"/>
      <c r="M44" s="207"/>
      <c r="N44" s="208" t="str">
        <f>IFERROR(VLOOKUP(ENGLISH!AU55,TRANSLATION!BJ10:BK14,2,0),"")</f>
        <v/>
      </c>
      <c r="O44" s="208"/>
      <c r="P44" s="208"/>
      <c r="Q44" s="208"/>
      <c r="R44" s="208"/>
      <c r="S44" s="208"/>
      <c r="T44" s="208"/>
      <c r="U44" s="208"/>
      <c r="V44" s="208"/>
      <c r="W44" s="208"/>
      <c r="X44" s="208"/>
      <c r="Y44" s="208"/>
      <c r="Z44" s="208"/>
      <c r="AA44" s="208"/>
      <c r="AB44" s="208"/>
      <c r="AC44" s="208"/>
      <c r="AD44" s="208"/>
      <c r="AE44" s="208"/>
      <c r="AF44" s="208"/>
      <c r="AG44" s="208"/>
      <c r="AH44" s="208"/>
      <c r="AI44" s="208"/>
      <c r="AJ44" s="208"/>
      <c r="AL44" s="3"/>
      <c r="AM44" s="3"/>
      <c r="AN44" s="3"/>
      <c r="AO44" s="3"/>
      <c r="AP44" s="3"/>
      <c r="AQ44" s="3"/>
      <c r="AR44" s="3"/>
      <c r="AS44" s="3"/>
      <c r="AT44" s="3"/>
      <c r="AU44" s="3"/>
      <c r="AV44" s="3"/>
      <c r="AW44" s="3"/>
      <c r="AX44" s="3"/>
      <c r="AY44" s="3"/>
      <c r="AZ44" s="3"/>
      <c r="BA44" s="3"/>
      <c r="BB44" s="3"/>
      <c r="BC44" s="3"/>
      <c r="BD44" s="3"/>
      <c r="BE44" s="3"/>
      <c r="BF44" s="3"/>
      <c r="BG44" s="3"/>
      <c r="BH44" s="3"/>
      <c r="BI44" s="3"/>
    </row>
    <row r="45" spans="1:61" ht="15" customHeight="1" x14ac:dyDescent="0.4">
      <c r="A45" s="215"/>
      <c r="B45" s="215"/>
      <c r="C45" s="215"/>
      <c r="D45" s="207" t="str">
        <f>IF(ENGLISH!AU52="","",D32)</f>
        <v/>
      </c>
      <c r="E45" s="207"/>
      <c r="F45" s="207"/>
      <c r="G45" s="207"/>
      <c r="H45" s="207"/>
      <c r="I45" s="207"/>
      <c r="J45" s="207"/>
      <c r="K45" s="207"/>
      <c r="L45" s="207"/>
      <c r="M45" s="207"/>
      <c r="N45" s="207" t="str">
        <f>IF(ENGLISH!AU52="","",TEXT(ENGLISH!AU52,"##,##,###.##")&amp;" "&amp;ENGLISH!AU54&amp;" （"&amp;BK20&amp;" JPY - レート： "&amp;"1 "&amp;ENGLISH!AW59&amp;" = "&amp;ENGLISH!AZ59&amp;" 円）")</f>
        <v/>
      </c>
      <c r="O45" s="207"/>
      <c r="P45" s="207"/>
      <c r="Q45" s="207"/>
      <c r="R45" s="207"/>
      <c r="S45" s="207"/>
      <c r="T45" s="207"/>
      <c r="U45" s="207"/>
      <c r="V45" s="207"/>
      <c r="W45" s="207"/>
      <c r="X45" s="207"/>
      <c r="Y45" s="207"/>
      <c r="Z45" s="207"/>
      <c r="AA45" s="207"/>
      <c r="AB45" s="207"/>
      <c r="AC45" s="207"/>
      <c r="AD45" s="207"/>
      <c r="AE45" s="207"/>
      <c r="AF45" s="207"/>
      <c r="AG45" s="207"/>
      <c r="AH45" s="207"/>
      <c r="AI45" s="207"/>
      <c r="AJ45" s="207"/>
      <c r="AL45" s="3"/>
      <c r="AM45" s="3"/>
      <c r="AN45" s="3"/>
      <c r="AO45" s="3"/>
      <c r="AP45" s="3"/>
      <c r="AQ45" s="3"/>
      <c r="AR45" s="3"/>
      <c r="AS45" s="3"/>
      <c r="AT45" s="3"/>
      <c r="AU45" s="3"/>
      <c r="AV45" s="3"/>
      <c r="AW45" s="3"/>
      <c r="AX45" s="3"/>
      <c r="AY45" s="3"/>
      <c r="AZ45" s="3"/>
      <c r="BA45" s="3"/>
      <c r="BB45" s="3"/>
      <c r="BC45" s="3"/>
      <c r="BD45" s="3"/>
      <c r="BE45" s="3"/>
      <c r="BF45" s="3"/>
      <c r="BG45" s="3"/>
      <c r="BH45" s="3"/>
      <c r="BI45" s="3"/>
    </row>
    <row r="46" spans="1:61" ht="15" customHeight="1" x14ac:dyDescent="0.4">
      <c r="A46" s="215"/>
      <c r="B46" s="215"/>
      <c r="C46" s="215"/>
      <c r="D46" s="207" t="str">
        <f>IF(ENGLISH!AU52="","",D33)</f>
        <v/>
      </c>
      <c r="E46" s="207"/>
      <c r="F46" s="207"/>
      <c r="G46" s="207"/>
      <c r="H46" s="207"/>
      <c r="I46" s="207"/>
      <c r="J46" s="207"/>
      <c r="K46" s="207"/>
      <c r="L46" s="207"/>
      <c r="M46" s="207"/>
      <c r="N46" s="208" t="str">
        <f>IF(ENGLISH!AU52="","",ENGLISH!AU56)</f>
        <v/>
      </c>
      <c r="O46" s="208"/>
      <c r="P46" s="208"/>
      <c r="Q46" s="208"/>
      <c r="R46" s="208"/>
      <c r="S46" s="208"/>
      <c r="T46" s="208"/>
      <c r="U46" s="208"/>
      <c r="V46" s="208"/>
      <c r="W46" s="208"/>
      <c r="X46" s="208"/>
      <c r="Y46" s="208"/>
      <c r="Z46" s="208"/>
      <c r="AA46" s="208"/>
      <c r="AB46" s="208"/>
      <c r="AC46" s="208"/>
      <c r="AD46" s="208"/>
      <c r="AE46" s="208"/>
      <c r="AF46" s="208"/>
      <c r="AG46" s="208"/>
      <c r="AH46" s="208"/>
      <c r="AI46" s="208"/>
      <c r="AJ46" s="208"/>
      <c r="AL46" s="3"/>
      <c r="AM46" s="3"/>
      <c r="AN46" s="3"/>
      <c r="AO46" s="3"/>
      <c r="AP46" s="3"/>
      <c r="AQ46" s="3"/>
      <c r="AR46" s="3"/>
      <c r="AS46" s="3"/>
      <c r="AT46" s="3"/>
      <c r="AU46" s="3"/>
      <c r="AV46" s="3"/>
      <c r="AW46" s="3"/>
      <c r="AX46" s="3"/>
      <c r="AY46" s="3"/>
      <c r="AZ46" s="3"/>
      <c r="BA46" s="3"/>
      <c r="BB46" s="3"/>
      <c r="BC46" s="3"/>
      <c r="BD46" s="3"/>
      <c r="BE46" s="3"/>
      <c r="BF46" s="3"/>
      <c r="BG46" s="3"/>
      <c r="BH46" s="3"/>
      <c r="BI46" s="3"/>
    </row>
    <row r="47" spans="1:61" ht="15" customHeight="1" x14ac:dyDescent="0.4">
      <c r="A47" s="207" t="str">
        <f>IF(ENGLISH!AU52="","","この銀行口座は、複数の目的で使用しています。")</f>
        <v/>
      </c>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L47" s="3"/>
      <c r="AM47" s="3"/>
      <c r="AN47" s="3"/>
      <c r="AO47" s="3"/>
      <c r="AP47" s="3"/>
      <c r="AQ47" s="3"/>
      <c r="AR47" s="3"/>
      <c r="AS47" s="3"/>
      <c r="AT47" s="3"/>
      <c r="AU47" s="3"/>
      <c r="AV47" s="3"/>
      <c r="AW47" s="3"/>
      <c r="AX47" s="3"/>
      <c r="AY47" s="3"/>
      <c r="AZ47" s="3"/>
      <c r="BA47" s="3"/>
      <c r="BB47" s="3"/>
      <c r="BC47" s="3"/>
      <c r="BD47" s="3"/>
      <c r="BE47" s="3"/>
      <c r="BF47" s="3"/>
      <c r="BG47" s="3"/>
      <c r="BH47" s="3"/>
      <c r="BI47" s="3"/>
    </row>
    <row r="48" spans="1:61" ht="15" customHeight="1" x14ac:dyDescent="0.4">
      <c r="A48" s="13" t="str">
        <f>IF(AU23="","","")</f>
        <v/>
      </c>
      <c r="B48" s="208">
        <f>AU23</f>
        <v>0</v>
      </c>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L48" s="3"/>
      <c r="AM48" s="3"/>
      <c r="AN48" s="3"/>
      <c r="AO48" s="3"/>
      <c r="AP48" s="3"/>
      <c r="AQ48" s="3"/>
      <c r="AR48" s="3"/>
      <c r="AS48" s="3"/>
      <c r="AT48" s="3"/>
      <c r="AU48" s="3"/>
      <c r="AV48" s="3"/>
      <c r="AW48" s="3"/>
      <c r="AX48" s="3"/>
      <c r="AY48" s="3"/>
      <c r="AZ48" s="3"/>
      <c r="BA48" s="3"/>
      <c r="BB48" s="3"/>
      <c r="BC48" s="3"/>
      <c r="BD48" s="3"/>
      <c r="BE48" s="3"/>
      <c r="BF48" s="3"/>
      <c r="BG48" s="3"/>
      <c r="BH48" s="3"/>
      <c r="BI48" s="3"/>
    </row>
    <row r="49" spans="1:61" ht="15" customHeight="1" x14ac:dyDescent="0.4">
      <c r="A49" s="13" t="str">
        <f t="shared" ref="A49:A50" si="0">IF(AU24="","","")</f>
        <v/>
      </c>
      <c r="B49" s="208">
        <f>AU24</f>
        <v>0</v>
      </c>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L49" s="3"/>
      <c r="AM49" s="3"/>
      <c r="AN49" s="3"/>
      <c r="AO49" s="3"/>
      <c r="AP49" s="3"/>
      <c r="AQ49" s="3"/>
      <c r="AR49" s="3"/>
      <c r="AS49" s="3"/>
      <c r="AT49" s="3"/>
      <c r="AU49" s="3"/>
      <c r="AV49" s="3"/>
      <c r="AW49" s="3"/>
      <c r="AX49" s="3"/>
      <c r="AY49" s="3"/>
      <c r="AZ49" s="3"/>
      <c r="BA49" s="3"/>
      <c r="BB49" s="3"/>
      <c r="BC49" s="3"/>
      <c r="BD49" s="3"/>
      <c r="BE49" s="3"/>
      <c r="BF49" s="3"/>
      <c r="BG49" s="3"/>
      <c r="BH49" s="3"/>
      <c r="BI49" s="3"/>
    </row>
    <row r="50" spans="1:61" ht="15" customHeight="1" x14ac:dyDescent="0.4">
      <c r="A50" s="13" t="str">
        <f t="shared" si="0"/>
        <v/>
      </c>
      <c r="B50" s="208">
        <f>AU25</f>
        <v>0</v>
      </c>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L50" s="21"/>
      <c r="AM50" s="21"/>
      <c r="AN50" s="21"/>
      <c r="AO50" s="21"/>
      <c r="AP50" s="21"/>
      <c r="AQ50" s="21"/>
      <c r="AR50" s="21"/>
      <c r="AS50" s="21"/>
      <c r="AT50" s="21"/>
      <c r="AU50" s="21"/>
      <c r="AV50" s="21"/>
      <c r="AW50" s="21"/>
      <c r="AX50" s="21"/>
      <c r="AY50" s="21"/>
      <c r="AZ50" s="21"/>
      <c r="BA50" s="21"/>
      <c r="BB50" s="21"/>
      <c r="BC50" s="21"/>
      <c r="BD50" s="21"/>
      <c r="BE50" s="21"/>
      <c r="BF50" s="21"/>
      <c r="BG50" s="21"/>
      <c r="BH50" s="21"/>
    </row>
    <row r="51" spans="1:61" ht="15" customHeight="1" x14ac:dyDescent="0.4">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L51" s="21"/>
      <c r="AM51" s="21"/>
      <c r="AN51" s="21"/>
      <c r="AO51" s="21"/>
      <c r="AP51" s="21"/>
      <c r="AQ51" s="21"/>
      <c r="AR51" s="21"/>
      <c r="AS51" s="21"/>
      <c r="AT51" s="21"/>
      <c r="AU51" s="21"/>
      <c r="AV51" s="21"/>
      <c r="AW51" s="21"/>
      <c r="AX51" s="21"/>
      <c r="AY51" s="21"/>
      <c r="AZ51" s="21"/>
      <c r="BA51" s="21"/>
      <c r="BB51" s="21"/>
      <c r="BC51" s="21"/>
      <c r="BD51" s="21"/>
      <c r="BE51" s="21"/>
      <c r="BF51" s="21"/>
      <c r="BG51" s="21"/>
      <c r="BH51" s="21"/>
    </row>
    <row r="52" spans="1:61" ht="15" customHeight="1" x14ac:dyDescent="0.4">
      <c r="A52" s="239" t="s">
        <v>111</v>
      </c>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L52" s="21"/>
      <c r="AM52" s="21"/>
      <c r="AN52" s="21"/>
      <c r="AO52" s="21"/>
      <c r="AP52" s="21"/>
      <c r="AQ52" s="21"/>
      <c r="AR52" s="21"/>
      <c r="AS52" s="21"/>
      <c r="AT52" s="21"/>
      <c r="AU52" s="21"/>
      <c r="AV52" s="21"/>
      <c r="AW52" s="21"/>
      <c r="AX52" s="21"/>
      <c r="AY52" s="21"/>
      <c r="AZ52" s="21"/>
      <c r="BA52" s="21"/>
      <c r="BB52" s="21"/>
      <c r="BC52" s="21"/>
      <c r="BD52" s="21"/>
      <c r="BE52" s="21"/>
      <c r="BF52" s="21"/>
      <c r="BG52" s="21"/>
      <c r="BH52" s="21"/>
    </row>
    <row r="53" spans="1:61" ht="15" customHeight="1" x14ac:dyDescent="0.4">
      <c r="A53" s="240" t="s">
        <v>112</v>
      </c>
      <c r="B53" s="241"/>
      <c r="C53" s="241"/>
      <c r="D53" s="241"/>
      <c r="E53" s="241"/>
      <c r="F53" s="241"/>
      <c r="G53" s="241"/>
      <c r="H53" s="241"/>
      <c r="I53" s="241"/>
      <c r="J53" s="241"/>
      <c r="K53" s="241"/>
      <c r="L53" s="241"/>
      <c r="M53" s="241"/>
      <c r="N53" s="241"/>
      <c r="O53" s="241"/>
      <c r="P53" s="241"/>
      <c r="Q53" s="241"/>
      <c r="R53" s="242"/>
      <c r="S53" s="246" t="str">
        <f ca="1">"期間: "&amp;$BJ$2-3&amp;" - "&amp;$BJ$2-1</f>
        <v>期間: 2018 - 2020</v>
      </c>
      <c r="T53" s="247"/>
      <c r="U53" s="247"/>
      <c r="V53" s="247"/>
      <c r="W53" s="247"/>
      <c r="X53" s="247"/>
      <c r="Y53" s="247"/>
      <c r="Z53" s="247"/>
      <c r="AA53" s="247"/>
      <c r="AB53" s="247"/>
      <c r="AC53" s="247"/>
      <c r="AD53" s="247"/>
      <c r="AE53" s="247"/>
      <c r="AF53" s="247"/>
      <c r="AG53" s="247"/>
      <c r="AH53" s="247"/>
      <c r="AI53" s="247"/>
      <c r="AJ53" s="248"/>
      <c r="AL53" s="21"/>
      <c r="AM53" s="21"/>
      <c r="AN53" s="21"/>
      <c r="AO53" s="21"/>
      <c r="AP53" s="21"/>
      <c r="AQ53" s="21"/>
      <c r="AR53" s="21"/>
      <c r="AS53" s="21"/>
      <c r="AT53" s="21"/>
      <c r="AU53" s="21"/>
      <c r="AV53" s="21"/>
      <c r="AW53" s="21"/>
      <c r="AX53" s="21"/>
      <c r="AY53" s="21"/>
      <c r="AZ53" s="21"/>
      <c r="BA53" s="21"/>
      <c r="BB53" s="21"/>
      <c r="BC53" s="21"/>
      <c r="BD53" s="21"/>
      <c r="BE53" s="21"/>
      <c r="BF53" s="21"/>
      <c r="BG53" s="21"/>
      <c r="BH53" s="21"/>
    </row>
    <row r="54" spans="1:61" ht="15" customHeight="1" thickBot="1" x14ac:dyDescent="0.45">
      <c r="A54" s="243"/>
      <c r="B54" s="244"/>
      <c r="C54" s="244"/>
      <c r="D54" s="244"/>
      <c r="E54" s="244"/>
      <c r="F54" s="244"/>
      <c r="G54" s="244"/>
      <c r="H54" s="244"/>
      <c r="I54" s="244"/>
      <c r="J54" s="244"/>
      <c r="K54" s="244"/>
      <c r="L54" s="244"/>
      <c r="M54" s="244"/>
      <c r="N54" s="244"/>
      <c r="O54" s="244"/>
      <c r="P54" s="244"/>
      <c r="Q54" s="244"/>
      <c r="R54" s="245"/>
      <c r="S54" s="236" t="str">
        <f ca="1">$BJ$2-3&amp;"年"</f>
        <v>2018年</v>
      </c>
      <c r="T54" s="237"/>
      <c r="U54" s="237"/>
      <c r="V54" s="237"/>
      <c r="W54" s="237"/>
      <c r="X54" s="238"/>
      <c r="Y54" s="236" t="str">
        <f ca="1">$BJ$2-2&amp;"年"</f>
        <v>2019年</v>
      </c>
      <c r="Z54" s="237"/>
      <c r="AA54" s="237"/>
      <c r="AB54" s="237"/>
      <c r="AC54" s="237"/>
      <c r="AD54" s="238"/>
      <c r="AE54" s="236" t="str">
        <f ca="1">$BJ$2-1&amp;"年"</f>
        <v>2020年</v>
      </c>
      <c r="AF54" s="237"/>
      <c r="AG54" s="237"/>
      <c r="AH54" s="237"/>
      <c r="AI54" s="237"/>
      <c r="AJ54" s="238"/>
      <c r="AL54" s="21"/>
      <c r="AM54" s="21"/>
      <c r="AN54" s="21"/>
      <c r="AO54" s="21"/>
      <c r="AP54" s="21"/>
      <c r="AQ54" s="21"/>
      <c r="AR54" s="21"/>
      <c r="AS54" s="21"/>
      <c r="AT54" s="21"/>
      <c r="AU54" s="21"/>
      <c r="AV54" s="21"/>
      <c r="AW54" s="21"/>
      <c r="AX54" s="21"/>
      <c r="AY54" s="21"/>
      <c r="AZ54" s="21"/>
      <c r="BA54" s="21"/>
      <c r="BB54" s="21"/>
      <c r="BC54" s="21"/>
      <c r="BD54" s="21"/>
      <c r="BE54" s="21"/>
      <c r="BF54" s="21"/>
      <c r="BG54" s="21"/>
      <c r="BH54" s="21"/>
    </row>
    <row r="55" spans="1:61" ht="15" customHeight="1" thickTop="1" x14ac:dyDescent="0.4">
      <c r="A55" s="14" t="s">
        <v>47</v>
      </c>
      <c r="B55" s="230" t="s">
        <v>117</v>
      </c>
      <c r="C55" s="231"/>
      <c r="D55" s="231"/>
      <c r="E55" s="231"/>
      <c r="F55" s="231"/>
      <c r="G55" s="231"/>
      <c r="H55" s="231"/>
      <c r="I55" s="231"/>
      <c r="J55" s="231"/>
      <c r="K55" s="231"/>
      <c r="L55" s="231"/>
      <c r="M55" s="231"/>
      <c r="N55" s="231"/>
      <c r="O55" s="231"/>
      <c r="P55" s="231"/>
      <c r="Q55" s="231"/>
      <c r="R55" s="232"/>
      <c r="S55" s="233">
        <f>ENGLISH!AW69</f>
        <v>0</v>
      </c>
      <c r="T55" s="234"/>
      <c r="U55" s="234"/>
      <c r="V55" s="234"/>
      <c r="W55" s="234"/>
      <c r="X55" s="235"/>
      <c r="Y55" s="233">
        <f>ENGLISH!BA69</f>
        <v>0</v>
      </c>
      <c r="Z55" s="234"/>
      <c r="AA55" s="234"/>
      <c r="AB55" s="234"/>
      <c r="AC55" s="234"/>
      <c r="AD55" s="235"/>
      <c r="AE55" s="233">
        <f>ENGLISH!BE69</f>
        <v>0</v>
      </c>
      <c r="AF55" s="234"/>
      <c r="AG55" s="234"/>
      <c r="AH55" s="234"/>
      <c r="AI55" s="234"/>
      <c r="AJ55" s="235"/>
      <c r="AL55" s="21"/>
      <c r="AM55" s="21"/>
      <c r="AN55" s="21"/>
      <c r="AO55" s="21"/>
      <c r="AP55" s="21"/>
      <c r="AQ55" s="21"/>
      <c r="AR55" s="21"/>
      <c r="AS55" s="21"/>
      <c r="AT55" s="21"/>
      <c r="AU55" s="21"/>
      <c r="AV55" s="21"/>
      <c r="AW55" s="21"/>
      <c r="AX55" s="21"/>
      <c r="AY55" s="21"/>
      <c r="AZ55" s="21"/>
      <c r="BA55" s="21"/>
      <c r="BB55" s="21"/>
      <c r="BC55" s="21"/>
      <c r="BD55" s="21"/>
      <c r="BE55" s="21"/>
      <c r="BF55" s="21"/>
      <c r="BG55" s="21"/>
      <c r="BH55" s="21"/>
    </row>
    <row r="56" spans="1:61" ht="15" customHeight="1" x14ac:dyDescent="0.4">
      <c r="A56" s="15" t="s">
        <v>47</v>
      </c>
      <c r="B56" s="249" t="s">
        <v>113</v>
      </c>
      <c r="C56" s="250"/>
      <c r="D56" s="250"/>
      <c r="E56" s="250"/>
      <c r="F56" s="250"/>
      <c r="G56" s="250"/>
      <c r="H56" s="250"/>
      <c r="I56" s="250"/>
      <c r="J56" s="250"/>
      <c r="K56" s="250"/>
      <c r="L56" s="250"/>
      <c r="M56" s="250"/>
      <c r="N56" s="250"/>
      <c r="O56" s="250"/>
      <c r="P56" s="250"/>
      <c r="Q56" s="250"/>
      <c r="R56" s="251"/>
      <c r="S56" s="233">
        <f>ENGLISH!AW70</f>
        <v>0</v>
      </c>
      <c r="T56" s="234"/>
      <c r="U56" s="234"/>
      <c r="V56" s="234"/>
      <c r="W56" s="234"/>
      <c r="X56" s="235"/>
      <c r="Y56" s="233">
        <f>ENGLISH!BA70</f>
        <v>0</v>
      </c>
      <c r="Z56" s="234"/>
      <c r="AA56" s="234"/>
      <c r="AB56" s="234"/>
      <c r="AC56" s="234"/>
      <c r="AD56" s="235"/>
      <c r="AE56" s="233">
        <f>ENGLISH!BE70</f>
        <v>0</v>
      </c>
      <c r="AF56" s="234"/>
      <c r="AG56" s="234"/>
      <c r="AH56" s="234"/>
      <c r="AI56" s="234"/>
      <c r="AJ56" s="235"/>
      <c r="AL56" s="21"/>
      <c r="AM56" s="21"/>
      <c r="AN56" s="21"/>
      <c r="AO56" s="21"/>
      <c r="AP56" s="21"/>
      <c r="AQ56" s="21"/>
      <c r="AR56" s="21"/>
      <c r="AS56" s="21"/>
      <c r="AT56" s="21"/>
      <c r="AU56" s="21"/>
      <c r="AV56" s="21"/>
      <c r="AW56" s="21"/>
      <c r="AX56" s="21"/>
      <c r="AY56" s="21"/>
      <c r="AZ56" s="21"/>
      <c r="BA56" s="21"/>
      <c r="BB56" s="21"/>
      <c r="BC56" s="21"/>
      <c r="BD56" s="21"/>
      <c r="BE56" s="21"/>
      <c r="BF56" s="21"/>
      <c r="BG56" s="21"/>
      <c r="BH56" s="21"/>
    </row>
    <row r="57" spans="1:61" ht="15" customHeight="1" x14ac:dyDescent="0.4">
      <c r="A57" s="15" t="s">
        <v>47</v>
      </c>
      <c r="B57" s="249" t="s">
        <v>114</v>
      </c>
      <c r="C57" s="250"/>
      <c r="D57" s="250"/>
      <c r="E57" s="250"/>
      <c r="F57" s="250"/>
      <c r="G57" s="250"/>
      <c r="H57" s="250"/>
      <c r="I57" s="250"/>
      <c r="J57" s="250"/>
      <c r="K57" s="250"/>
      <c r="L57" s="250"/>
      <c r="M57" s="250"/>
      <c r="N57" s="250"/>
      <c r="O57" s="250"/>
      <c r="P57" s="250"/>
      <c r="Q57" s="250"/>
      <c r="R57" s="251"/>
      <c r="S57" s="233">
        <f>ENGLISH!AW71</f>
        <v>0</v>
      </c>
      <c r="T57" s="234"/>
      <c r="U57" s="234"/>
      <c r="V57" s="234"/>
      <c r="W57" s="234"/>
      <c r="X57" s="235"/>
      <c r="Y57" s="233">
        <f>ENGLISH!BA71</f>
        <v>0</v>
      </c>
      <c r="Z57" s="234"/>
      <c r="AA57" s="234"/>
      <c r="AB57" s="234"/>
      <c r="AC57" s="234"/>
      <c r="AD57" s="235"/>
      <c r="AE57" s="233">
        <f>ENGLISH!BE71</f>
        <v>0</v>
      </c>
      <c r="AF57" s="234"/>
      <c r="AG57" s="234"/>
      <c r="AH57" s="234"/>
      <c r="AI57" s="234"/>
      <c r="AJ57" s="235"/>
      <c r="AL57" s="21"/>
      <c r="AM57" s="21"/>
      <c r="AN57" s="21"/>
      <c r="AO57" s="21"/>
      <c r="AP57" s="21"/>
      <c r="AQ57" s="21"/>
      <c r="AR57" s="21"/>
      <c r="AS57" s="21"/>
      <c r="AT57" s="21"/>
      <c r="AU57" s="21"/>
      <c r="AV57" s="21"/>
      <c r="AW57" s="21"/>
      <c r="AX57" s="21"/>
      <c r="AY57" s="21"/>
      <c r="AZ57" s="21"/>
      <c r="BA57" s="21"/>
      <c r="BB57" s="21"/>
      <c r="BC57" s="21"/>
      <c r="BD57" s="21"/>
      <c r="BE57" s="21"/>
      <c r="BF57" s="21"/>
      <c r="BG57" s="21"/>
      <c r="BH57" s="21"/>
    </row>
    <row r="58" spans="1:61" ht="15" customHeight="1" x14ac:dyDescent="0.4">
      <c r="A58" s="15" t="s">
        <v>47</v>
      </c>
      <c r="B58" s="249" t="s">
        <v>115</v>
      </c>
      <c r="C58" s="250"/>
      <c r="D58" s="250"/>
      <c r="E58" s="250"/>
      <c r="F58" s="250"/>
      <c r="G58" s="250"/>
      <c r="H58" s="250"/>
      <c r="I58" s="250"/>
      <c r="J58" s="250"/>
      <c r="K58" s="250"/>
      <c r="L58" s="250"/>
      <c r="M58" s="250"/>
      <c r="N58" s="250"/>
      <c r="O58" s="250"/>
      <c r="P58" s="250"/>
      <c r="Q58" s="250"/>
      <c r="R58" s="251"/>
      <c r="S58" s="233">
        <f>ENGLISH!AW72</f>
        <v>0</v>
      </c>
      <c r="T58" s="234"/>
      <c r="U58" s="234"/>
      <c r="V58" s="234"/>
      <c r="W58" s="234"/>
      <c r="X58" s="235"/>
      <c r="Y58" s="233">
        <f>ENGLISH!BA72</f>
        <v>0</v>
      </c>
      <c r="Z58" s="234"/>
      <c r="AA58" s="234"/>
      <c r="AB58" s="234"/>
      <c r="AC58" s="234"/>
      <c r="AD58" s="235"/>
      <c r="AE58" s="233">
        <f>ENGLISH!BE72</f>
        <v>0</v>
      </c>
      <c r="AF58" s="234"/>
      <c r="AG58" s="234"/>
      <c r="AH58" s="234"/>
      <c r="AI58" s="234"/>
      <c r="AJ58" s="235"/>
      <c r="AL58" s="21"/>
      <c r="AM58" s="21"/>
      <c r="AN58" s="21"/>
      <c r="AO58" s="21"/>
      <c r="AP58" s="21"/>
      <c r="AQ58" s="21"/>
      <c r="AR58" s="21"/>
      <c r="AS58" s="21"/>
      <c r="AT58" s="21"/>
      <c r="AU58" s="21"/>
      <c r="AV58" s="21"/>
      <c r="AW58" s="21"/>
      <c r="AX58" s="21"/>
      <c r="AY58" s="21"/>
      <c r="AZ58" s="21"/>
      <c r="BA58" s="21"/>
      <c r="BB58" s="21"/>
      <c r="BC58" s="21"/>
      <c r="BD58" s="21"/>
      <c r="BE58" s="21"/>
      <c r="BF58" s="21"/>
      <c r="BG58" s="21"/>
      <c r="BH58" s="21"/>
    </row>
    <row r="59" spans="1:61" ht="15" customHeight="1" x14ac:dyDescent="0.4">
      <c r="A59" s="15" t="s">
        <v>47</v>
      </c>
      <c r="B59" s="249" t="s">
        <v>116</v>
      </c>
      <c r="C59" s="250"/>
      <c r="D59" s="250"/>
      <c r="E59" s="250"/>
      <c r="F59" s="250"/>
      <c r="G59" s="250"/>
      <c r="H59" s="250"/>
      <c r="I59" s="250"/>
      <c r="J59" s="250"/>
      <c r="K59" s="250"/>
      <c r="L59" s="250"/>
      <c r="M59" s="250"/>
      <c r="N59" s="250"/>
      <c r="O59" s="250"/>
      <c r="P59" s="250"/>
      <c r="Q59" s="250"/>
      <c r="R59" s="251"/>
      <c r="S59" s="233">
        <f>ENGLISH!AW73</f>
        <v>0</v>
      </c>
      <c r="T59" s="234"/>
      <c r="U59" s="234"/>
      <c r="V59" s="234"/>
      <c r="W59" s="234"/>
      <c r="X59" s="235"/>
      <c r="Y59" s="233">
        <f>ENGLISH!BA73</f>
        <v>0</v>
      </c>
      <c r="Z59" s="234"/>
      <c r="AA59" s="234"/>
      <c r="AB59" s="234"/>
      <c r="AC59" s="234"/>
      <c r="AD59" s="235"/>
      <c r="AE59" s="233">
        <f>ENGLISH!BE73</f>
        <v>0</v>
      </c>
      <c r="AF59" s="234"/>
      <c r="AG59" s="234"/>
      <c r="AH59" s="234"/>
      <c r="AI59" s="234"/>
      <c r="AJ59" s="235"/>
      <c r="AL59" s="21"/>
      <c r="AM59" s="21"/>
      <c r="AN59" s="21"/>
      <c r="AO59" s="21"/>
      <c r="AP59" s="21"/>
      <c r="AQ59" s="21"/>
      <c r="AR59" s="21"/>
      <c r="AS59" s="21"/>
      <c r="AT59" s="21"/>
      <c r="AU59" s="21"/>
      <c r="AV59" s="21"/>
      <c r="AW59" s="21"/>
      <c r="AX59" s="21"/>
      <c r="AY59" s="21"/>
      <c r="AZ59" s="21"/>
      <c r="BA59" s="21"/>
      <c r="BB59" s="21"/>
      <c r="BC59" s="21"/>
      <c r="BD59" s="21"/>
      <c r="BE59" s="21"/>
      <c r="BF59" s="21"/>
      <c r="BG59" s="21"/>
      <c r="BH59" s="21"/>
    </row>
    <row r="60" spans="1:61" ht="15" customHeight="1" x14ac:dyDescent="0.4">
      <c r="A60" s="15" t="s">
        <v>47</v>
      </c>
      <c r="B60" s="249" t="s">
        <v>121</v>
      </c>
      <c r="C60" s="250"/>
      <c r="D60" s="250"/>
      <c r="E60" s="250"/>
      <c r="F60" s="250"/>
      <c r="G60" s="250"/>
      <c r="H60" s="250"/>
      <c r="I60" s="250"/>
      <c r="J60" s="250"/>
      <c r="K60" s="250"/>
      <c r="L60" s="250"/>
      <c r="M60" s="250"/>
      <c r="N60" s="250"/>
      <c r="O60" s="250"/>
      <c r="P60" s="250"/>
      <c r="Q60" s="250"/>
      <c r="R60" s="251"/>
      <c r="S60" s="233">
        <f>ENGLISH!AW74</f>
        <v>0</v>
      </c>
      <c r="T60" s="234"/>
      <c r="U60" s="234"/>
      <c r="V60" s="234"/>
      <c r="W60" s="234"/>
      <c r="X60" s="235"/>
      <c r="Y60" s="233">
        <f>ENGLISH!BA74</f>
        <v>0</v>
      </c>
      <c r="Z60" s="234"/>
      <c r="AA60" s="234"/>
      <c r="AB60" s="234"/>
      <c r="AC60" s="234"/>
      <c r="AD60" s="235"/>
      <c r="AE60" s="233">
        <f>ENGLISH!BE74</f>
        <v>0</v>
      </c>
      <c r="AF60" s="234"/>
      <c r="AG60" s="234"/>
      <c r="AH60" s="234"/>
      <c r="AI60" s="234"/>
      <c r="AJ60" s="235"/>
      <c r="AL60" s="21"/>
      <c r="AM60" s="21"/>
      <c r="AN60" s="21"/>
      <c r="AO60" s="21"/>
      <c r="AP60" s="21"/>
      <c r="AQ60" s="21"/>
      <c r="AR60" s="21"/>
      <c r="AS60" s="21"/>
      <c r="AT60" s="21"/>
      <c r="AU60" s="21"/>
      <c r="AV60" s="21"/>
      <c r="AW60" s="21"/>
      <c r="AX60" s="21"/>
      <c r="AY60" s="21"/>
      <c r="AZ60" s="21"/>
      <c r="BA60" s="21"/>
      <c r="BB60" s="21"/>
      <c r="BC60" s="21"/>
      <c r="BD60" s="21"/>
      <c r="BE60" s="21"/>
      <c r="BF60" s="21"/>
      <c r="BG60" s="21"/>
      <c r="BH60" s="21"/>
    </row>
    <row r="61" spans="1:61" ht="15" customHeight="1" x14ac:dyDescent="0.4">
      <c r="A61" s="15" t="s">
        <v>47</v>
      </c>
      <c r="B61" s="249" t="s">
        <v>122</v>
      </c>
      <c r="C61" s="250"/>
      <c r="D61" s="250"/>
      <c r="E61" s="250"/>
      <c r="F61" s="250"/>
      <c r="G61" s="250"/>
      <c r="H61" s="250"/>
      <c r="I61" s="250"/>
      <c r="J61" s="250"/>
      <c r="K61" s="250"/>
      <c r="L61" s="250"/>
      <c r="M61" s="250"/>
      <c r="N61" s="250"/>
      <c r="O61" s="250"/>
      <c r="P61" s="250"/>
      <c r="Q61" s="250"/>
      <c r="R61" s="251"/>
      <c r="S61" s="233">
        <f>ENGLISH!AW75</f>
        <v>0</v>
      </c>
      <c r="T61" s="234"/>
      <c r="U61" s="234"/>
      <c r="V61" s="234"/>
      <c r="W61" s="234"/>
      <c r="X61" s="235"/>
      <c r="Y61" s="233">
        <f>ENGLISH!BA75</f>
        <v>0</v>
      </c>
      <c r="Z61" s="234"/>
      <c r="AA61" s="234"/>
      <c r="AB61" s="234"/>
      <c r="AC61" s="234"/>
      <c r="AD61" s="235"/>
      <c r="AE61" s="233">
        <f>ENGLISH!BE75</f>
        <v>0</v>
      </c>
      <c r="AF61" s="234"/>
      <c r="AG61" s="234"/>
      <c r="AH61" s="234"/>
      <c r="AI61" s="234"/>
      <c r="AJ61" s="235"/>
      <c r="AL61" s="21"/>
      <c r="AM61" s="21"/>
      <c r="AN61" s="21"/>
      <c r="AO61" s="21"/>
      <c r="AP61" s="21"/>
      <c r="AQ61" s="21"/>
      <c r="AR61" s="21"/>
      <c r="AS61" s="21"/>
      <c r="AT61" s="21"/>
      <c r="AU61" s="21"/>
      <c r="AV61" s="21"/>
      <c r="AW61" s="21"/>
      <c r="AX61" s="21"/>
      <c r="AY61" s="21"/>
      <c r="AZ61" s="21"/>
      <c r="BA61" s="21"/>
      <c r="BB61" s="21"/>
      <c r="BC61" s="21"/>
      <c r="BD61" s="21"/>
      <c r="BE61" s="21"/>
      <c r="BF61" s="21"/>
      <c r="BG61" s="21"/>
      <c r="BH61" s="21"/>
    </row>
    <row r="62" spans="1:61" ht="15" customHeight="1" x14ac:dyDescent="0.4">
      <c r="A62" s="15" t="s">
        <v>47</v>
      </c>
      <c r="B62" s="249" t="s">
        <v>120</v>
      </c>
      <c r="C62" s="250"/>
      <c r="D62" s="250"/>
      <c r="E62" s="250"/>
      <c r="F62" s="250"/>
      <c r="G62" s="250"/>
      <c r="H62" s="250"/>
      <c r="I62" s="250"/>
      <c r="J62" s="250"/>
      <c r="K62" s="250"/>
      <c r="L62" s="250"/>
      <c r="M62" s="250"/>
      <c r="N62" s="250"/>
      <c r="O62" s="250"/>
      <c r="P62" s="250"/>
      <c r="Q62" s="250"/>
      <c r="R62" s="251"/>
      <c r="S62" s="233">
        <f>ENGLISH!AW76</f>
        <v>0</v>
      </c>
      <c r="T62" s="234"/>
      <c r="U62" s="234"/>
      <c r="V62" s="234"/>
      <c r="W62" s="234"/>
      <c r="X62" s="235"/>
      <c r="Y62" s="233">
        <f>ENGLISH!BA76</f>
        <v>0</v>
      </c>
      <c r="Z62" s="234"/>
      <c r="AA62" s="234"/>
      <c r="AB62" s="234"/>
      <c r="AC62" s="234"/>
      <c r="AD62" s="235"/>
      <c r="AE62" s="233">
        <f>ENGLISH!BE76</f>
        <v>0</v>
      </c>
      <c r="AF62" s="234"/>
      <c r="AG62" s="234"/>
      <c r="AH62" s="234"/>
      <c r="AI62" s="234"/>
      <c r="AJ62" s="235"/>
      <c r="AL62" s="21"/>
      <c r="AM62" s="21"/>
      <c r="AN62" s="21"/>
      <c r="AO62" s="21"/>
      <c r="AP62" s="21"/>
      <c r="AQ62" s="21"/>
      <c r="AR62" s="21"/>
      <c r="AS62" s="21"/>
      <c r="AT62" s="21"/>
      <c r="AU62" s="21"/>
      <c r="AV62" s="21"/>
      <c r="AW62" s="21"/>
      <c r="AX62" s="21"/>
      <c r="AY62" s="21"/>
      <c r="AZ62" s="21"/>
      <c r="BA62" s="21"/>
      <c r="BB62" s="21"/>
      <c r="BC62" s="21"/>
      <c r="BD62" s="21"/>
      <c r="BE62" s="21"/>
      <c r="BF62" s="21"/>
      <c r="BG62" s="21"/>
      <c r="BH62" s="21"/>
    </row>
    <row r="63" spans="1:61" ht="15" customHeight="1" x14ac:dyDescent="0.4">
      <c r="A63" s="15" t="s">
        <v>47</v>
      </c>
      <c r="B63" s="249" t="s">
        <v>119</v>
      </c>
      <c r="C63" s="250"/>
      <c r="D63" s="250"/>
      <c r="E63" s="250"/>
      <c r="F63" s="250"/>
      <c r="G63" s="250"/>
      <c r="H63" s="250"/>
      <c r="I63" s="250"/>
      <c r="J63" s="250"/>
      <c r="K63" s="250"/>
      <c r="L63" s="250"/>
      <c r="M63" s="250"/>
      <c r="N63" s="250"/>
      <c r="O63" s="250"/>
      <c r="P63" s="250"/>
      <c r="Q63" s="250"/>
      <c r="R63" s="251"/>
      <c r="S63" s="233">
        <f>ENGLISH!AW77</f>
        <v>0</v>
      </c>
      <c r="T63" s="234"/>
      <c r="U63" s="234"/>
      <c r="V63" s="234"/>
      <c r="W63" s="234"/>
      <c r="X63" s="235"/>
      <c r="Y63" s="233">
        <f>ENGLISH!BA77</f>
        <v>0</v>
      </c>
      <c r="Z63" s="234"/>
      <c r="AA63" s="234"/>
      <c r="AB63" s="234"/>
      <c r="AC63" s="234"/>
      <c r="AD63" s="235"/>
      <c r="AE63" s="233">
        <f>ENGLISH!BE77</f>
        <v>0</v>
      </c>
      <c r="AF63" s="234"/>
      <c r="AG63" s="234"/>
      <c r="AH63" s="234"/>
      <c r="AI63" s="234"/>
      <c r="AJ63" s="235"/>
      <c r="AL63" s="21"/>
      <c r="AM63" s="21"/>
      <c r="AN63" s="21"/>
      <c r="AO63" s="21"/>
      <c r="AP63" s="21"/>
      <c r="AQ63" s="21"/>
      <c r="AR63" s="21"/>
      <c r="AS63" s="21"/>
      <c r="AT63" s="21"/>
      <c r="AU63" s="21"/>
      <c r="AV63" s="21"/>
      <c r="AW63" s="21"/>
      <c r="AX63" s="21"/>
      <c r="AY63" s="21"/>
      <c r="AZ63" s="21"/>
      <c r="BA63" s="21"/>
      <c r="BB63" s="21"/>
      <c r="BC63" s="21"/>
      <c r="BD63" s="21"/>
      <c r="BE63" s="21"/>
      <c r="BF63" s="21"/>
      <c r="BG63" s="21"/>
      <c r="BH63" s="21"/>
    </row>
    <row r="64" spans="1:61" ht="15" customHeight="1" x14ac:dyDescent="0.4">
      <c r="A64" s="16" t="s">
        <v>47</v>
      </c>
      <c r="B64" s="252" t="s">
        <v>118</v>
      </c>
      <c r="C64" s="253"/>
      <c r="D64" s="253"/>
      <c r="E64" s="253"/>
      <c r="F64" s="253"/>
      <c r="G64" s="253"/>
      <c r="H64" s="253"/>
      <c r="I64" s="253"/>
      <c r="J64" s="253"/>
      <c r="K64" s="253"/>
      <c r="L64" s="253"/>
      <c r="M64" s="253"/>
      <c r="N64" s="253"/>
      <c r="O64" s="253"/>
      <c r="P64" s="253"/>
      <c r="Q64" s="253"/>
      <c r="R64" s="254"/>
      <c r="S64" s="255">
        <f>ENGLISH!AW78</f>
        <v>0</v>
      </c>
      <c r="T64" s="256"/>
      <c r="U64" s="256"/>
      <c r="V64" s="256"/>
      <c r="W64" s="256"/>
      <c r="X64" s="257"/>
      <c r="Y64" s="255">
        <f>ENGLISH!BA78</f>
        <v>0</v>
      </c>
      <c r="Z64" s="256"/>
      <c r="AA64" s="256"/>
      <c r="AB64" s="256"/>
      <c r="AC64" s="256"/>
      <c r="AD64" s="257"/>
      <c r="AE64" s="255">
        <f>ENGLISH!BE78</f>
        <v>0</v>
      </c>
      <c r="AF64" s="256"/>
      <c r="AG64" s="256"/>
      <c r="AH64" s="256"/>
      <c r="AI64" s="256"/>
      <c r="AJ64" s="257"/>
      <c r="AL64" s="21"/>
      <c r="AM64" s="21"/>
      <c r="AN64" s="21"/>
      <c r="AO64" s="21"/>
      <c r="AP64" s="21"/>
      <c r="AQ64" s="21"/>
      <c r="AR64" s="21"/>
      <c r="AS64" s="21"/>
      <c r="AT64" s="21"/>
      <c r="AU64" s="21"/>
      <c r="AV64" s="21"/>
      <c r="AW64" s="21"/>
      <c r="AX64" s="21"/>
      <c r="AY64" s="21"/>
      <c r="AZ64" s="21"/>
      <c r="BA64" s="21"/>
      <c r="BB64" s="21"/>
      <c r="BC64" s="21"/>
      <c r="BD64" s="21"/>
      <c r="BE64" s="21"/>
      <c r="BF64" s="21"/>
      <c r="BG64" s="21"/>
      <c r="BH64" s="21"/>
    </row>
    <row r="65" spans="1:62" ht="15" customHeight="1" x14ac:dyDescent="0.4">
      <c r="A65" s="258"/>
      <c r="B65" s="260" t="s">
        <v>123</v>
      </c>
      <c r="C65" s="261"/>
      <c r="D65" s="261"/>
      <c r="E65" s="261"/>
      <c r="F65" s="261"/>
      <c r="G65" s="261"/>
      <c r="H65" s="261"/>
      <c r="I65" s="261"/>
      <c r="J65" s="261"/>
      <c r="K65" s="261"/>
      <c r="L65" s="261"/>
      <c r="M65" s="261"/>
      <c r="N65" s="261"/>
      <c r="O65" s="261"/>
      <c r="P65" s="261"/>
      <c r="Q65" s="261"/>
      <c r="R65" s="262"/>
      <c r="S65" s="265">
        <f>SUM(S55:X64)</f>
        <v>0</v>
      </c>
      <c r="T65" s="266"/>
      <c r="U65" s="266"/>
      <c r="V65" s="266"/>
      <c r="W65" s="266"/>
      <c r="X65" s="267"/>
      <c r="Y65" s="265">
        <f>SUM(Y55:AD64)</f>
        <v>0</v>
      </c>
      <c r="Z65" s="266"/>
      <c r="AA65" s="266"/>
      <c r="AB65" s="266"/>
      <c r="AC65" s="266"/>
      <c r="AD65" s="267"/>
      <c r="AE65" s="265">
        <f>SUM(AE55:AJ64)</f>
        <v>0</v>
      </c>
      <c r="AF65" s="266"/>
      <c r="AG65" s="266"/>
      <c r="AH65" s="266"/>
      <c r="AI65" s="266"/>
      <c r="AJ65" s="267"/>
      <c r="AL65" s="21"/>
      <c r="AM65" s="21"/>
      <c r="AN65" s="21"/>
      <c r="AO65" s="21"/>
      <c r="AP65" s="21"/>
      <c r="AQ65" s="21"/>
      <c r="AR65" s="21"/>
      <c r="AS65" s="21"/>
      <c r="AT65" s="21"/>
      <c r="AU65" s="21"/>
      <c r="AV65" s="21"/>
      <c r="AW65" s="21"/>
      <c r="AX65" s="21"/>
      <c r="AY65" s="21"/>
      <c r="AZ65" s="21"/>
      <c r="BA65" s="21"/>
      <c r="BB65" s="21"/>
      <c r="BC65" s="21"/>
      <c r="BD65" s="21"/>
      <c r="BE65" s="21"/>
      <c r="BF65" s="21"/>
      <c r="BG65" s="21"/>
      <c r="BH65" s="21"/>
    </row>
    <row r="66" spans="1:62" ht="15" customHeight="1" thickBot="1" x14ac:dyDescent="0.45">
      <c r="A66" s="259"/>
      <c r="B66" s="263"/>
      <c r="C66" s="263"/>
      <c r="D66" s="263"/>
      <c r="E66" s="263"/>
      <c r="F66" s="263"/>
      <c r="G66" s="263"/>
      <c r="H66" s="263"/>
      <c r="I66" s="263"/>
      <c r="J66" s="263"/>
      <c r="K66" s="263"/>
      <c r="L66" s="263"/>
      <c r="M66" s="263"/>
      <c r="N66" s="263"/>
      <c r="O66" s="263"/>
      <c r="P66" s="263"/>
      <c r="Q66" s="263"/>
      <c r="R66" s="264"/>
      <c r="S66" s="268"/>
      <c r="T66" s="269"/>
      <c r="U66" s="269"/>
      <c r="V66" s="269"/>
      <c r="W66" s="269"/>
      <c r="X66" s="270"/>
      <c r="Y66" s="268"/>
      <c r="Z66" s="269"/>
      <c r="AA66" s="269"/>
      <c r="AB66" s="269"/>
      <c r="AC66" s="269"/>
      <c r="AD66" s="270"/>
      <c r="AE66" s="268"/>
      <c r="AF66" s="269"/>
      <c r="AG66" s="269"/>
      <c r="AH66" s="269"/>
      <c r="AI66" s="269"/>
      <c r="AJ66" s="270"/>
      <c r="AL66" s="21"/>
      <c r="AM66" s="21"/>
      <c r="AN66" s="21"/>
      <c r="AO66" s="21"/>
      <c r="AP66" s="21"/>
      <c r="AQ66" s="21"/>
      <c r="AR66" s="21"/>
      <c r="AS66" s="21"/>
      <c r="AT66" s="21"/>
      <c r="AU66" s="21"/>
      <c r="AV66" s="21"/>
      <c r="AW66" s="21"/>
      <c r="AX66" s="21"/>
      <c r="AY66" s="21"/>
      <c r="AZ66" s="21"/>
      <c r="BA66" s="21"/>
      <c r="BB66" s="21"/>
      <c r="BC66" s="21"/>
      <c r="BD66" s="21"/>
      <c r="BE66" s="21"/>
      <c r="BF66" s="21"/>
      <c r="BG66" s="21"/>
      <c r="BH66" s="21"/>
    </row>
    <row r="67" spans="1:62" ht="15" customHeight="1" thickTop="1" x14ac:dyDescent="0.4">
      <c r="A67" s="271"/>
      <c r="B67" s="273" t="s">
        <v>124</v>
      </c>
      <c r="C67" s="273"/>
      <c r="D67" s="273"/>
      <c r="E67" s="273"/>
      <c r="F67" s="273"/>
      <c r="G67" s="273"/>
      <c r="H67" s="273"/>
      <c r="I67" s="273"/>
      <c r="J67" s="273"/>
      <c r="K67" s="273"/>
      <c r="L67" s="273"/>
      <c r="M67" s="273"/>
      <c r="N67" s="273"/>
      <c r="O67" s="273"/>
      <c r="P67" s="273"/>
      <c r="Q67" s="273"/>
      <c r="R67" s="274"/>
      <c r="S67" s="277">
        <f>ENGLISH!AW88</f>
        <v>0</v>
      </c>
      <c r="T67" s="278"/>
      <c r="U67" s="278"/>
      <c r="V67" s="278"/>
      <c r="W67" s="278"/>
      <c r="X67" s="278"/>
      <c r="Y67" s="277">
        <f>ENGLISH!BA88</f>
        <v>0</v>
      </c>
      <c r="Z67" s="278"/>
      <c r="AA67" s="278"/>
      <c r="AB67" s="278"/>
      <c r="AC67" s="278"/>
      <c r="AD67" s="278"/>
      <c r="AE67" s="277">
        <f>ENGLISH!BE88</f>
        <v>0</v>
      </c>
      <c r="AF67" s="278"/>
      <c r="AG67" s="278"/>
      <c r="AH67" s="278"/>
      <c r="AI67" s="278"/>
      <c r="AJ67" s="278"/>
      <c r="AL67" s="21"/>
      <c r="AM67" s="21"/>
      <c r="AN67" s="21"/>
      <c r="AO67" s="21"/>
      <c r="AP67" s="21"/>
      <c r="AQ67" s="21"/>
      <c r="AR67" s="21"/>
      <c r="AS67" s="21"/>
      <c r="AT67" s="21"/>
      <c r="AU67" s="21"/>
      <c r="AV67" s="21"/>
      <c r="AW67" s="21"/>
      <c r="AX67" s="21"/>
      <c r="AY67" s="21"/>
      <c r="AZ67" s="21"/>
      <c r="BA67" s="21"/>
      <c r="BB67" s="21"/>
      <c r="BC67" s="21"/>
      <c r="BD67" s="21"/>
      <c r="BE67" s="21"/>
      <c r="BF67" s="21"/>
      <c r="BG67" s="21"/>
      <c r="BH67" s="21"/>
    </row>
    <row r="68" spans="1:62" ht="15" customHeight="1" x14ac:dyDescent="0.4">
      <c r="A68" s="272"/>
      <c r="B68" s="275"/>
      <c r="C68" s="275"/>
      <c r="D68" s="275"/>
      <c r="E68" s="275"/>
      <c r="F68" s="275"/>
      <c r="G68" s="275"/>
      <c r="H68" s="275"/>
      <c r="I68" s="275"/>
      <c r="J68" s="275"/>
      <c r="K68" s="275"/>
      <c r="L68" s="275"/>
      <c r="M68" s="275"/>
      <c r="N68" s="275"/>
      <c r="O68" s="275"/>
      <c r="P68" s="275"/>
      <c r="Q68" s="275"/>
      <c r="R68" s="276"/>
      <c r="S68" s="279"/>
      <c r="T68" s="279"/>
      <c r="U68" s="279"/>
      <c r="V68" s="279"/>
      <c r="W68" s="279"/>
      <c r="X68" s="279"/>
      <c r="Y68" s="279"/>
      <c r="Z68" s="279"/>
      <c r="AA68" s="279"/>
      <c r="AB68" s="279"/>
      <c r="AC68" s="279"/>
      <c r="AD68" s="279"/>
      <c r="AE68" s="279"/>
      <c r="AF68" s="279"/>
      <c r="AG68" s="279"/>
      <c r="AH68" s="279"/>
      <c r="AI68" s="279"/>
      <c r="AJ68" s="279"/>
      <c r="AL68" s="21"/>
      <c r="AM68" s="21"/>
      <c r="AN68" s="21"/>
      <c r="AO68" s="21"/>
      <c r="AP68" s="21"/>
      <c r="AQ68" s="21"/>
      <c r="AR68" s="21"/>
      <c r="AS68" s="21"/>
      <c r="AT68" s="21"/>
      <c r="AU68" s="21"/>
      <c r="AV68" s="21"/>
      <c r="AW68" s="21"/>
      <c r="AX68" s="21"/>
      <c r="AY68" s="21"/>
      <c r="AZ68" s="21"/>
      <c r="BA68" s="21"/>
      <c r="BB68" s="21"/>
      <c r="BC68" s="21"/>
      <c r="BD68" s="21"/>
      <c r="BE68" s="21"/>
      <c r="BF68" s="21"/>
      <c r="BG68" s="21"/>
      <c r="BH68" s="21"/>
    </row>
    <row r="69" spans="1:62" ht="15" customHeight="1" x14ac:dyDescent="0.25">
      <c r="A69" s="23"/>
      <c r="B69" s="288" t="s">
        <v>151</v>
      </c>
      <c r="C69" s="288"/>
      <c r="D69" s="288"/>
      <c r="E69" s="288"/>
      <c r="F69" s="288"/>
      <c r="G69" s="288"/>
      <c r="H69" s="288"/>
      <c r="I69" s="288"/>
      <c r="J69" s="288"/>
      <c r="K69" s="288"/>
      <c r="L69" s="288"/>
      <c r="M69" s="288"/>
      <c r="N69" s="288"/>
      <c r="O69" s="288"/>
      <c r="P69" s="288"/>
      <c r="Q69" s="288"/>
      <c r="R69" s="289"/>
      <c r="S69" s="287">
        <f>ENGLISH!S69</f>
        <v>0</v>
      </c>
      <c r="T69" s="287"/>
      <c r="U69" s="287"/>
      <c r="V69" s="287"/>
      <c r="W69" s="287"/>
      <c r="X69" s="287"/>
      <c r="Y69" s="287">
        <f>ENGLISH!Y69</f>
        <v>0</v>
      </c>
      <c r="Z69" s="287"/>
      <c r="AA69" s="287"/>
      <c r="AB69" s="287"/>
      <c r="AC69" s="287"/>
      <c r="AD69" s="287"/>
      <c r="AE69" s="287">
        <f>ENGLISH!AE69</f>
        <v>0</v>
      </c>
      <c r="AF69" s="287"/>
      <c r="AG69" s="287"/>
      <c r="AH69" s="287"/>
      <c r="AI69" s="287"/>
      <c r="AJ69" s="287"/>
      <c r="AL69" s="21"/>
      <c r="AM69" s="21"/>
      <c r="AN69" s="21"/>
      <c r="AO69" s="21"/>
      <c r="AP69" s="21"/>
      <c r="AQ69" s="21"/>
      <c r="AR69" s="21"/>
      <c r="AS69" s="21"/>
      <c r="AT69" s="21"/>
      <c r="AU69" s="21"/>
      <c r="AV69" s="21"/>
      <c r="AW69" s="21"/>
      <c r="AX69" s="21"/>
      <c r="AY69" s="21"/>
      <c r="AZ69" s="21"/>
      <c r="BA69" s="21"/>
      <c r="BB69" s="21"/>
      <c r="BC69" s="21"/>
      <c r="BD69" s="21"/>
      <c r="BE69" s="21"/>
      <c r="BF69" s="21"/>
      <c r="BG69" s="21"/>
      <c r="BH69" s="21"/>
    </row>
    <row r="70" spans="1:62" ht="15" customHeight="1" x14ac:dyDescent="0.4">
      <c r="A70" s="17"/>
      <c r="B70" s="284" t="s">
        <v>125</v>
      </c>
      <c r="C70" s="284"/>
      <c r="D70" s="284"/>
      <c r="E70" s="284"/>
      <c r="F70" s="284"/>
      <c r="G70" s="284"/>
      <c r="H70" s="284"/>
      <c r="I70" s="284"/>
      <c r="J70" s="284"/>
      <c r="K70" s="284"/>
      <c r="L70" s="284"/>
      <c r="M70" s="284"/>
      <c r="N70" s="284"/>
      <c r="O70" s="284"/>
      <c r="P70" s="284"/>
      <c r="Q70" s="284"/>
      <c r="R70" s="285"/>
      <c r="S70" s="286">
        <f>ENGLISH!S70</f>
        <v>0</v>
      </c>
      <c r="T70" s="286"/>
      <c r="U70" s="286"/>
      <c r="V70" s="286"/>
      <c r="W70" s="286"/>
      <c r="X70" s="286"/>
      <c r="Y70" s="286">
        <f>ENGLISH!Y70</f>
        <v>0</v>
      </c>
      <c r="Z70" s="286"/>
      <c r="AA70" s="286"/>
      <c r="AB70" s="286"/>
      <c r="AC70" s="286"/>
      <c r="AD70" s="286"/>
      <c r="AE70" s="286">
        <f>ENGLISH!AE70</f>
        <v>0</v>
      </c>
      <c r="AF70" s="286"/>
      <c r="AG70" s="286"/>
      <c r="AH70" s="286"/>
      <c r="AI70" s="286"/>
      <c r="AJ70" s="286"/>
      <c r="AL70" s="21"/>
      <c r="AM70" s="21"/>
      <c r="AN70" s="21"/>
      <c r="AO70" s="21"/>
      <c r="AP70" s="21"/>
      <c r="AQ70" s="21"/>
      <c r="AR70" s="21"/>
      <c r="AS70" s="21"/>
      <c r="AT70" s="21"/>
      <c r="AU70" s="21"/>
      <c r="AV70" s="21"/>
      <c r="AW70" s="21"/>
      <c r="AX70" s="21"/>
      <c r="AY70" s="21"/>
      <c r="AZ70" s="21"/>
      <c r="BA70" s="21"/>
      <c r="BB70" s="21"/>
      <c r="BC70" s="21"/>
      <c r="BD70" s="21"/>
      <c r="BE70" s="21"/>
      <c r="BF70" s="21"/>
      <c r="BG70" s="21"/>
      <c r="BH70" s="21"/>
    </row>
    <row r="71" spans="1:62" ht="15" customHeight="1" x14ac:dyDescent="0.4">
      <c r="A71" s="5"/>
      <c r="B71" s="280" t="s">
        <v>126</v>
      </c>
      <c r="C71" s="281"/>
      <c r="D71" s="281"/>
      <c r="E71" s="281"/>
      <c r="F71" s="281"/>
      <c r="G71" s="281"/>
      <c r="H71" s="281"/>
      <c r="I71" s="281"/>
      <c r="J71" s="281"/>
      <c r="K71" s="281"/>
      <c r="L71" s="281"/>
      <c r="M71" s="281"/>
      <c r="N71" s="281"/>
      <c r="O71" s="281"/>
      <c r="P71" s="281"/>
      <c r="Q71" s="281"/>
      <c r="R71" s="282"/>
      <c r="S71" s="283">
        <f>ENGLISH!S71</f>
        <v>0</v>
      </c>
      <c r="T71" s="283"/>
      <c r="U71" s="283"/>
      <c r="V71" s="283"/>
      <c r="W71" s="283"/>
      <c r="X71" s="283"/>
      <c r="Y71" s="283">
        <f>ENGLISH!Y71</f>
        <v>0</v>
      </c>
      <c r="Z71" s="283"/>
      <c r="AA71" s="283"/>
      <c r="AB71" s="283"/>
      <c r="AC71" s="283"/>
      <c r="AD71" s="283"/>
      <c r="AE71" s="283">
        <f>ENGLISH!AE71</f>
        <v>0</v>
      </c>
      <c r="AF71" s="283"/>
      <c r="AG71" s="283"/>
      <c r="AH71" s="283"/>
      <c r="AI71" s="283"/>
      <c r="AJ71" s="283"/>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3"/>
    </row>
    <row r="72" spans="1:62" ht="15" customHeight="1" x14ac:dyDescent="0.4">
      <c r="A72" s="9"/>
      <c r="B72" s="306" t="s">
        <v>127</v>
      </c>
      <c r="C72" s="307"/>
      <c r="D72" s="307"/>
      <c r="E72" s="307"/>
      <c r="F72" s="307"/>
      <c r="G72" s="307"/>
      <c r="H72" s="307"/>
      <c r="I72" s="307"/>
      <c r="J72" s="307"/>
      <c r="K72" s="307"/>
      <c r="L72" s="307"/>
      <c r="M72" s="307"/>
      <c r="N72" s="307"/>
      <c r="O72" s="307"/>
      <c r="P72" s="307"/>
      <c r="Q72" s="307"/>
      <c r="R72" s="308"/>
      <c r="S72" s="309">
        <f>ENGLISH!S72</f>
        <v>0</v>
      </c>
      <c r="T72" s="309"/>
      <c r="U72" s="309"/>
      <c r="V72" s="309"/>
      <c r="W72" s="309"/>
      <c r="X72" s="309"/>
      <c r="Y72" s="309">
        <f>ENGLISH!Y72</f>
        <v>0</v>
      </c>
      <c r="Z72" s="309"/>
      <c r="AA72" s="309"/>
      <c r="AB72" s="309"/>
      <c r="AC72" s="309"/>
      <c r="AD72" s="309"/>
      <c r="AE72" s="309">
        <f>ENGLISH!AE72</f>
        <v>0</v>
      </c>
      <c r="AF72" s="309"/>
      <c r="AG72" s="309"/>
      <c r="AH72" s="309"/>
      <c r="AI72" s="309"/>
      <c r="AJ72" s="309"/>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3"/>
    </row>
    <row r="73" spans="1:62" ht="15" customHeight="1" x14ac:dyDescent="0.4">
      <c r="A73" s="303"/>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3"/>
    </row>
    <row r="74" spans="1:62" ht="15" customHeight="1" x14ac:dyDescent="0.4">
      <c r="A74" s="304"/>
      <c r="B74" s="30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3"/>
    </row>
    <row r="75" spans="1:62" ht="15" customHeight="1" x14ac:dyDescent="0.4">
      <c r="A75" s="304"/>
      <c r="B75" s="304"/>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3"/>
      <c r="BJ75" s="6"/>
    </row>
    <row r="76" spans="1:62" ht="15" customHeight="1" x14ac:dyDescent="0.4">
      <c r="A76" s="305"/>
      <c r="B76" s="305"/>
      <c r="C76" s="305"/>
      <c r="D76" s="305"/>
      <c r="E76" s="305"/>
      <c r="F76" s="305"/>
      <c r="G76" s="305"/>
      <c r="H76" s="305"/>
      <c r="I76" s="305"/>
      <c r="J76" s="305"/>
      <c r="K76" s="305"/>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3"/>
    </row>
    <row r="77" spans="1:62" ht="15" customHeight="1" x14ac:dyDescent="0.4">
      <c r="A77" s="290" t="s">
        <v>128</v>
      </c>
      <c r="B77" s="291"/>
      <c r="C77" s="291"/>
      <c r="D77" s="291"/>
      <c r="E77" s="291"/>
      <c r="F77" s="291"/>
      <c r="G77" s="291"/>
      <c r="H77" s="291"/>
      <c r="I77" s="291"/>
      <c r="J77" s="291"/>
      <c r="K77" s="291"/>
      <c r="L77" s="291"/>
      <c r="M77" s="291"/>
      <c r="N77" s="291"/>
      <c r="O77" s="291"/>
      <c r="P77" s="291"/>
      <c r="Q77" s="291"/>
      <c r="R77" s="291"/>
      <c r="S77" s="291"/>
      <c r="T77" s="291"/>
      <c r="U77" s="291"/>
      <c r="V77" s="291"/>
      <c r="W77" s="291"/>
      <c r="X77" s="292"/>
      <c r="Y77" s="296" t="str">
        <f ca="1">ENGLISH!BJ2&amp;"年　収入と支出"</f>
        <v>2021年　収入と支出</v>
      </c>
      <c r="Z77" s="291"/>
      <c r="AA77" s="291"/>
      <c r="AB77" s="291"/>
      <c r="AC77" s="291"/>
      <c r="AD77" s="291"/>
      <c r="AE77" s="291"/>
      <c r="AF77" s="291"/>
      <c r="AG77" s="291"/>
      <c r="AH77" s="291"/>
      <c r="AI77" s="291"/>
      <c r="AJ77" s="292"/>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3"/>
    </row>
    <row r="78" spans="1:62" ht="15" customHeight="1" x14ac:dyDescent="0.4">
      <c r="A78" s="293"/>
      <c r="B78" s="294"/>
      <c r="C78" s="294"/>
      <c r="D78" s="294"/>
      <c r="E78" s="294"/>
      <c r="F78" s="294"/>
      <c r="G78" s="294"/>
      <c r="H78" s="294"/>
      <c r="I78" s="294"/>
      <c r="J78" s="294"/>
      <c r="K78" s="294"/>
      <c r="L78" s="294"/>
      <c r="M78" s="294"/>
      <c r="N78" s="294"/>
      <c r="O78" s="294"/>
      <c r="P78" s="294"/>
      <c r="Q78" s="294"/>
      <c r="R78" s="294"/>
      <c r="S78" s="294"/>
      <c r="T78" s="294"/>
      <c r="U78" s="294"/>
      <c r="V78" s="294"/>
      <c r="W78" s="294"/>
      <c r="X78" s="295"/>
      <c r="Y78" s="297" t="s">
        <v>129</v>
      </c>
      <c r="Z78" s="298"/>
      <c r="AA78" s="298"/>
      <c r="AB78" s="298"/>
      <c r="AC78" s="298"/>
      <c r="AD78" s="298"/>
      <c r="AE78" s="299" t="s">
        <v>130</v>
      </c>
      <c r="AF78" s="298"/>
      <c r="AG78" s="298"/>
      <c r="AH78" s="298"/>
      <c r="AI78" s="298"/>
      <c r="AJ78" s="300"/>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3"/>
    </row>
    <row r="79" spans="1:62" ht="15" customHeight="1" x14ac:dyDescent="0.4">
      <c r="A79" s="10"/>
      <c r="B79" s="231" t="str">
        <f ca="1">BJ2&amp;"年1月の期首残高"</f>
        <v>2021年1月の期首残高</v>
      </c>
      <c r="C79" s="231"/>
      <c r="D79" s="231"/>
      <c r="E79" s="231"/>
      <c r="F79" s="231"/>
      <c r="G79" s="231"/>
      <c r="H79" s="231"/>
      <c r="I79" s="231"/>
      <c r="J79" s="231"/>
      <c r="K79" s="231"/>
      <c r="L79" s="231"/>
      <c r="M79" s="231"/>
      <c r="N79" s="231"/>
      <c r="O79" s="231"/>
      <c r="P79" s="231"/>
      <c r="Q79" s="231"/>
      <c r="R79" s="231"/>
      <c r="S79" s="231"/>
      <c r="T79" s="231"/>
      <c r="U79" s="231"/>
      <c r="V79" s="231"/>
      <c r="W79" s="231"/>
      <c r="X79" s="231"/>
      <c r="Y79" s="301">
        <f>ENGLISH!AW89</f>
        <v>0</v>
      </c>
      <c r="Z79" s="301"/>
      <c r="AA79" s="301"/>
      <c r="AB79" s="301"/>
      <c r="AC79" s="301"/>
      <c r="AD79" s="301"/>
      <c r="AE79" s="301"/>
      <c r="AF79" s="301"/>
      <c r="AG79" s="301"/>
      <c r="AH79" s="301"/>
      <c r="AI79" s="301"/>
      <c r="AJ79" s="302"/>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3"/>
    </row>
    <row r="80" spans="1:62" ht="15" customHeight="1" x14ac:dyDescent="0.4">
      <c r="A80" s="11"/>
      <c r="B80" s="310"/>
      <c r="C80" s="310"/>
      <c r="D80" s="310"/>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c r="AE80" s="310"/>
      <c r="AF80" s="310"/>
      <c r="AG80" s="310"/>
      <c r="AH80" s="310"/>
      <c r="AI80" s="310"/>
      <c r="AJ80" s="31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3"/>
    </row>
    <row r="81" spans="1:62" ht="15" customHeight="1" x14ac:dyDescent="0.4">
      <c r="A81" s="12"/>
      <c r="B81" s="312" t="str">
        <f ca="1">BJ2&amp;"年1月から経費概要"</f>
        <v>2021年1月から経費概要</v>
      </c>
      <c r="C81" s="312"/>
      <c r="D81" s="312"/>
      <c r="E81" s="312"/>
      <c r="F81" s="312"/>
      <c r="G81" s="312"/>
      <c r="H81" s="312"/>
      <c r="I81" s="312"/>
      <c r="J81" s="312"/>
      <c r="K81" s="312"/>
      <c r="L81" s="312"/>
      <c r="M81" s="312"/>
      <c r="N81" s="312"/>
      <c r="O81" s="312"/>
      <c r="P81" s="312"/>
      <c r="Q81" s="312"/>
      <c r="R81" s="312"/>
      <c r="S81" s="312"/>
      <c r="T81" s="312"/>
      <c r="U81" s="312"/>
      <c r="V81" s="312"/>
      <c r="W81" s="312"/>
      <c r="X81" s="312"/>
      <c r="Y81" s="313"/>
      <c r="Z81" s="313"/>
      <c r="AA81" s="313"/>
      <c r="AB81" s="313"/>
      <c r="AC81" s="313"/>
      <c r="AD81" s="313"/>
      <c r="AE81" s="314">
        <f>ENGLISH!AW95</f>
        <v>0</v>
      </c>
      <c r="AF81" s="314"/>
      <c r="AG81" s="314"/>
      <c r="AH81" s="314"/>
      <c r="AI81" s="314"/>
      <c r="AJ81" s="315"/>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3"/>
    </row>
    <row r="82" spans="1:62" ht="15" customHeight="1" x14ac:dyDescent="0.4">
      <c r="A82" s="12"/>
      <c r="B82" s="316" t="s">
        <v>131</v>
      </c>
      <c r="C82" s="317"/>
      <c r="D82" s="317"/>
      <c r="E82" s="317"/>
      <c r="F82" s="317"/>
      <c r="G82" s="317"/>
      <c r="H82" s="317"/>
      <c r="I82" s="317"/>
      <c r="J82" s="317"/>
      <c r="K82" s="317"/>
      <c r="L82" s="317"/>
      <c r="M82" s="317"/>
      <c r="N82" s="317"/>
      <c r="O82" s="317"/>
      <c r="P82" s="317"/>
      <c r="Q82" s="317"/>
      <c r="R82" s="317"/>
      <c r="S82" s="317"/>
      <c r="T82" s="317"/>
      <c r="U82" s="317"/>
      <c r="V82" s="317"/>
      <c r="W82" s="317"/>
      <c r="X82" s="317"/>
      <c r="Y82" s="318">
        <f>ENGLISH!AW100</f>
        <v>0</v>
      </c>
      <c r="Z82" s="318"/>
      <c r="AA82" s="318"/>
      <c r="AB82" s="318"/>
      <c r="AC82" s="318"/>
      <c r="AD82" s="318"/>
      <c r="AE82" s="318"/>
      <c r="AF82" s="318"/>
      <c r="AG82" s="318"/>
      <c r="AH82" s="318"/>
      <c r="AI82" s="318"/>
      <c r="AJ82" s="319"/>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3"/>
    </row>
    <row r="83" spans="1:62" ht="15" customHeight="1" x14ac:dyDescent="0.4">
      <c r="A83" s="12"/>
      <c r="B83" s="320" t="s">
        <v>132</v>
      </c>
      <c r="C83" s="312"/>
      <c r="D83" s="312"/>
      <c r="E83" s="312"/>
      <c r="F83" s="312"/>
      <c r="G83" s="312"/>
      <c r="H83" s="312"/>
      <c r="I83" s="312"/>
      <c r="J83" s="312"/>
      <c r="K83" s="312"/>
      <c r="L83" s="312"/>
      <c r="M83" s="312"/>
      <c r="N83" s="312"/>
      <c r="O83" s="312"/>
      <c r="P83" s="312"/>
      <c r="Q83" s="312"/>
      <c r="R83" s="312"/>
      <c r="S83" s="312"/>
      <c r="T83" s="312"/>
      <c r="U83" s="312"/>
      <c r="V83" s="312"/>
      <c r="W83" s="312"/>
      <c r="X83" s="312"/>
      <c r="Y83" s="313">
        <f>ENGLISH!AW101</f>
        <v>0</v>
      </c>
      <c r="Z83" s="313"/>
      <c r="AA83" s="313"/>
      <c r="AB83" s="313"/>
      <c r="AC83" s="313"/>
      <c r="AD83" s="313"/>
      <c r="AE83" s="313"/>
      <c r="AF83" s="313"/>
      <c r="AG83" s="313"/>
      <c r="AH83" s="313"/>
      <c r="AI83" s="313"/>
      <c r="AJ83" s="3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3"/>
    </row>
    <row r="84" spans="1:62" ht="15" customHeight="1" x14ac:dyDescent="0.4">
      <c r="A84" s="12"/>
      <c r="B84" s="320" t="s">
        <v>133</v>
      </c>
      <c r="C84" s="312"/>
      <c r="D84" s="312"/>
      <c r="E84" s="312"/>
      <c r="F84" s="312"/>
      <c r="G84" s="312"/>
      <c r="H84" s="312"/>
      <c r="I84" s="312"/>
      <c r="J84" s="312"/>
      <c r="K84" s="312"/>
      <c r="L84" s="312"/>
      <c r="M84" s="312"/>
      <c r="N84" s="312"/>
      <c r="O84" s="312"/>
      <c r="P84" s="312"/>
      <c r="Q84" s="312"/>
      <c r="R84" s="312"/>
      <c r="S84" s="312"/>
      <c r="T84" s="312"/>
      <c r="U84" s="312"/>
      <c r="V84" s="312"/>
      <c r="W84" s="312"/>
      <c r="X84" s="312"/>
      <c r="Y84" s="313">
        <f>ENGLISH!AW102</f>
        <v>0</v>
      </c>
      <c r="Z84" s="313"/>
      <c r="AA84" s="313"/>
      <c r="AB84" s="313"/>
      <c r="AC84" s="313"/>
      <c r="AD84" s="313"/>
      <c r="AE84" s="313"/>
      <c r="AF84" s="313"/>
      <c r="AG84" s="313"/>
      <c r="AH84" s="313"/>
      <c r="AI84" s="313"/>
      <c r="AJ84" s="3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3"/>
    </row>
    <row r="85" spans="1:62" ht="15" customHeight="1" x14ac:dyDescent="0.4">
      <c r="A85" s="12"/>
      <c r="B85" s="320" t="s">
        <v>134</v>
      </c>
      <c r="C85" s="312"/>
      <c r="D85" s="312"/>
      <c r="E85" s="312"/>
      <c r="F85" s="312"/>
      <c r="G85" s="312"/>
      <c r="H85" s="312"/>
      <c r="I85" s="312"/>
      <c r="J85" s="312"/>
      <c r="K85" s="312"/>
      <c r="L85" s="312"/>
      <c r="M85" s="312"/>
      <c r="N85" s="312"/>
      <c r="O85" s="312"/>
      <c r="P85" s="312"/>
      <c r="Q85" s="312"/>
      <c r="R85" s="312"/>
      <c r="S85" s="312"/>
      <c r="T85" s="312"/>
      <c r="U85" s="312"/>
      <c r="V85" s="312"/>
      <c r="W85" s="312"/>
      <c r="X85" s="312"/>
      <c r="Y85" s="313">
        <f>ENGLISH!AW103</f>
        <v>0</v>
      </c>
      <c r="Z85" s="313"/>
      <c r="AA85" s="313"/>
      <c r="AB85" s="313"/>
      <c r="AC85" s="313"/>
      <c r="AD85" s="313"/>
      <c r="AE85" s="313"/>
      <c r="AF85" s="313"/>
      <c r="AG85" s="313"/>
      <c r="AH85" s="313"/>
      <c r="AI85" s="313"/>
      <c r="AJ85" s="3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3"/>
    </row>
    <row r="86" spans="1:62" ht="15" customHeight="1" x14ac:dyDescent="0.4">
      <c r="A86" s="7"/>
      <c r="B86" s="325" t="s">
        <v>126</v>
      </c>
      <c r="C86" s="326"/>
      <c r="D86" s="326"/>
      <c r="E86" s="326"/>
      <c r="F86" s="326"/>
      <c r="G86" s="326"/>
      <c r="H86" s="326"/>
      <c r="I86" s="326"/>
      <c r="J86" s="326"/>
      <c r="K86" s="326"/>
      <c r="L86" s="326"/>
      <c r="M86" s="326"/>
      <c r="N86" s="326"/>
      <c r="O86" s="326"/>
      <c r="P86" s="326"/>
      <c r="Q86" s="326"/>
      <c r="R86" s="326"/>
      <c r="S86" s="326"/>
      <c r="T86" s="326"/>
      <c r="U86" s="326"/>
      <c r="V86" s="326"/>
      <c r="W86" s="326"/>
      <c r="X86" s="326"/>
      <c r="Y86" s="327">
        <f>SUM(Y82:AD85)</f>
        <v>0</v>
      </c>
      <c r="Z86" s="327"/>
      <c r="AA86" s="327"/>
      <c r="AB86" s="327"/>
      <c r="AC86" s="327"/>
      <c r="AD86" s="327"/>
      <c r="AE86" s="328"/>
      <c r="AF86" s="328"/>
      <c r="AG86" s="328"/>
      <c r="AH86" s="328"/>
      <c r="AI86" s="328"/>
      <c r="AJ86" s="329"/>
      <c r="AL86" s="21"/>
      <c r="AM86" s="21"/>
      <c r="AN86" s="21"/>
      <c r="AO86" s="21"/>
      <c r="AP86" s="21"/>
      <c r="AQ86" s="21"/>
      <c r="AR86" s="21"/>
      <c r="AS86" s="21"/>
      <c r="AT86" s="21"/>
      <c r="AU86" s="21"/>
      <c r="AV86" s="21"/>
      <c r="AW86" s="21"/>
      <c r="AX86" s="21"/>
      <c r="AY86" s="21"/>
      <c r="AZ86" s="21"/>
      <c r="BA86" s="21"/>
      <c r="BB86" s="21"/>
      <c r="BC86" s="21"/>
      <c r="BD86" s="21"/>
      <c r="BE86" s="21"/>
      <c r="BF86" s="21"/>
      <c r="BG86" s="21"/>
      <c r="BH86" s="21"/>
    </row>
    <row r="87" spans="1:62" ht="15" customHeight="1" x14ac:dyDescent="0.4">
      <c r="A87" s="322" t="s">
        <v>136</v>
      </c>
      <c r="B87" s="323"/>
      <c r="C87" s="323"/>
      <c r="D87" s="323"/>
      <c r="E87" s="323"/>
      <c r="F87" s="323"/>
      <c r="G87" s="323"/>
      <c r="H87" s="323"/>
      <c r="I87" s="323"/>
      <c r="J87" s="323"/>
      <c r="K87" s="323"/>
      <c r="L87" s="323"/>
      <c r="M87" s="323"/>
      <c r="N87" s="323"/>
      <c r="O87" s="323"/>
      <c r="P87" s="323"/>
      <c r="Q87" s="323"/>
      <c r="R87" s="323"/>
      <c r="S87" s="323"/>
      <c r="T87" s="323"/>
      <c r="U87" s="323"/>
      <c r="V87" s="323"/>
      <c r="W87" s="323"/>
      <c r="X87" s="323"/>
      <c r="Y87" s="324">
        <f>SUM(Y79+Y86)-AE81</f>
        <v>0</v>
      </c>
      <c r="Z87" s="323"/>
      <c r="AA87" s="323"/>
      <c r="AB87" s="323"/>
      <c r="AC87" s="323"/>
      <c r="AD87" s="323"/>
      <c r="AE87" s="323"/>
      <c r="AF87" s="323"/>
      <c r="AG87" s="323"/>
      <c r="AH87" s="323"/>
      <c r="AI87" s="323"/>
      <c r="AJ87" s="323"/>
      <c r="AL87" s="21"/>
      <c r="AM87" s="21"/>
      <c r="AN87" s="21"/>
      <c r="AO87" s="21"/>
      <c r="AP87" s="21"/>
      <c r="AQ87" s="21"/>
      <c r="AR87" s="21"/>
      <c r="AS87" s="21"/>
      <c r="AT87" s="21"/>
      <c r="AU87" s="21"/>
      <c r="AV87" s="21"/>
      <c r="AW87" s="21"/>
      <c r="AX87" s="21"/>
      <c r="AY87" s="21"/>
      <c r="AZ87" s="21"/>
      <c r="BA87" s="21"/>
      <c r="BB87" s="21"/>
      <c r="BC87" s="21"/>
      <c r="BD87" s="21"/>
      <c r="BE87" s="21"/>
      <c r="BF87" s="21"/>
      <c r="BG87" s="21"/>
      <c r="BH87" s="21"/>
    </row>
    <row r="88" spans="1:62" ht="15" customHeight="1" x14ac:dyDescent="0.4">
      <c r="A88" s="323"/>
      <c r="B88" s="323"/>
      <c r="C88" s="323"/>
      <c r="D88" s="323"/>
      <c r="E88" s="323"/>
      <c r="F88" s="323"/>
      <c r="G88" s="323"/>
      <c r="H88" s="323"/>
      <c r="I88" s="323"/>
      <c r="J88" s="323"/>
      <c r="K88" s="323"/>
      <c r="L88" s="323"/>
      <c r="M88" s="323"/>
      <c r="N88" s="323"/>
      <c r="O88" s="323"/>
      <c r="P88" s="323"/>
      <c r="Q88" s="323"/>
      <c r="R88" s="323"/>
      <c r="S88" s="323"/>
      <c r="T88" s="323"/>
      <c r="U88" s="323"/>
      <c r="V88" s="323"/>
      <c r="W88" s="323"/>
      <c r="X88" s="323"/>
      <c r="Y88" s="323"/>
      <c r="Z88" s="323"/>
      <c r="AA88" s="323"/>
      <c r="AB88" s="323"/>
      <c r="AC88" s="323"/>
      <c r="AD88" s="323"/>
      <c r="AE88" s="323"/>
      <c r="AF88" s="323"/>
      <c r="AG88" s="323"/>
      <c r="AH88" s="323"/>
      <c r="AI88" s="323"/>
      <c r="AJ88" s="323"/>
      <c r="AL88" s="21"/>
      <c r="AM88" s="21"/>
      <c r="AN88" s="21"/>
      <c r="AO88" s="21"/>
      <c r="AP88" s="21"/>
      <c r="AQ88" s="21"/>
      <c r="AR88" s="21"/>
      <c r="AS88" s="21"/>
      <c r="AT88" s="21"/>
      <c r="AU88" s="21"/>
      <c r="AV88" s="21"/>
      <c r="AW88" s="21"/>
      <c r="AX88" s="21"/>
      <c r="AY88" s="21"/>
      <c r="AZ88" s="21"/>
      <c r="BA88" s="21"/>
      <c r="BB88" s="21"/>
      <c r="BC88" s="21"/>
      <c r="BD88" s="21"/>
      <c r="BE88" s="21"/>
      <c r="BF88" s="21"/>
      <c r="BG88" s="21"/>
      <c r="BH88" s="21"/>
    </row>
    <row r="89" spans="1:62" ht="15" customHeight="1" x14ac:dyDescent="0.4">
      <c r="A89" s="303"/>
      <c r="B89" s="303"/>
      <c r="C89" s="303"/>
      <c r="D89" s="303"/>
      <c r="E89" s="303"/>
      <c r="F89" s="303"/>
      <c r="G89" s="303"/>
      <c r="H89" s="303"/>
      <c r="I89" s="303"/>
      <c r="J89" s="303"/>
      <c r="K89" s="303"/>
      <c r="L89" s="303"/>
      <c r="M89" s="303"/>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J89" s="6"/>
    </row>
    <row r="90" spans="1:62" ht="15" customHeight="1" x14ac:dyDescent="0.4">
      <c r="A90" s="304"/>
      <c r="B90" s="304"/>
      <c r="C90" s="304"/>
      <c r="D90" s="304"/>
      <c r="E90" s="304"/>
      <c r="F90" s="304"/>
      <c r="G90" s="304"/>
      <c r="H90" s="304"/>
      <c r="I90" s="304"/>
      <c r="J90" s="304"/>
      <c r="K90" s="304"/>
      <c r="L90" s="304"/>
      <c r="M90" s="304"/>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L90" s="21"/>
      <c r="AM90" s="21"/>
      <c r="AN90" s="21"/>
      <c r="AO90" s="21"/>
      <c r="AP90" s="21"/>
      <c r="AQ90" s="21"/>
      <c r="AR90" s="21"/>
      <c r="AS90" s="21"/>
      <c r="AT90" s="21"/>
      <c r="AU90" s="21"/>
      <c r="AV90" s="21"/>
      <c r="AW90" s="21"/>
      <c r="AX90" s="21"/>
      <c r="AY90" s="21"/>
      <c r="AZ90" s="21"/>
      <c r="BA90" s="21"/>
      <c r="BB90" s="21"/>
      <c r="BC90" s="21"/>
      <c r="BD90" s="21"/>
      <c r="BE90" s="21"/>
      <c r="BF90" s="21"/>
      <c r="BG90" s="21"/>
      <c r="BH90" s="21"/>
    </row>
    <row r="91" spans="1:62" ht="15" customHeight="1" x14ac:dyDescent="0.4">
      <c r="A91" s="304"/>
      <c r="B91" s="304"/>
      <c r="C91" s="304"/>
      <c r="D91" s="304"/>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row>
    <row r="92" spans="1:62" ht="15" customHeight="1" x14ac:dyDescent="0.4">
      <c r="A92" s="304"/>
      <c r="B92" s="304"/>
      <c r="C92" s="304"/>
      <c r="D92" s="304"/>
      <c r="E92" s="304"/>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row>
    <row r="93" spans="1:62" ht="15" customHeight="1" x14ac:dyDescent="0.4">
      <c r="A93" s="304"/>
      <c r="B93" s="304"/>
      <c r="C93" s="304"/>
      <c r="D93" s="304"/>
      <c r="E93" s="304"/>
      <c r="F93" s="304"/>
      <c r="G93" s="304"/>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row>
    <row r="94" spans="1:62" ht="15" customHeight="1" x14ac:dyDescent="0.4">
      <c r="A94" s="304"/>
      <c r="B94" s="304"/>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row>
    <row r="95" spans="1:62" ht="15" customHeight="1" x14ac:dyDescent="0.4">
      <c r="A95" s="304"/>
      <c r="B95" s="304"/>
      <c r="C95" s="304"/>
      <c r="D95" s="304"/>
      <c r="E95" s="304"/>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row>
    <row r="96" spans="1:62" ht="15" customHeight="1" x14ac:dyDescent="0.4">
      <c r="A96" s="304"/>
      <c r="B96" s="304"/>
      <c r="C96" s="304"/>
      <c r="D96" s="304"/>
      <c r="E96" s="304"/>
      <c r="F96" s="304"/>
      <c r="G96" s="304"/>
      <c r="H96" s="304"/>
      <c r="I96" s="304"/>
      <c r="J96" s="304"/>
      <c r="K96" s="304"/>
      <c r="L96" s="304"/>
      <c r="M96" s="304"/>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row>
    <row r="97" spans="1:36" ht="15" customHeight="1" x14ac:dyDescent="0.4">
      <c r="A97" s="8"/>
      <c r="B97" s="330" t="s">
        <v>135</v>
      </c>
      <c r="C97" s="229"/>
      <c r="D97" s="229"/>
      <c r="E97" s="229"/>
      <c r="F97" s="229"/>
      <c r="G97" s="229"/>
      <c r="H97" s="229"/>
      <c r="I97" s="229"/>
      <c r="J97" s="229"/>
      <c r="K97" s="229"/>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row>
    <row r="98" spans="1:36" ht="15" customHeight="1" x14ac:dyDescent="0.4">
      <c r="A98" s="8"/>
      <c r="B98" s="229"/>
      <c r="C98" s="229"/>
      <c r="D98" s="229"/>
      <c r="E98" s="229"/>
      <c r="F98" s="229"/>
      <c r="G98" s="229"/>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row>
    <row r="99" spans="1:36" ht="15" customHeight="1" x14ac:dyDescent="0.4">
      <c r="A99" s="8"/>
      <c r="B99" s="229"/>
      <c r="C99" s="229"/>
      <c r="D99" s="229"/>
      <c r="E99" s="229"/>
      <c r="F99" s="229"/>
      <c r="G99" s="229"/>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row>
    <row r="100" spans="1:36" ht="15" customHeight="1" x14ac:dyDescent="0.4">
      <c r="A100" s="8"/>
      <c r="B100" s="331" t="str">
        <f>UPPER(SPONAME)</f>
        <v/>
      </c>
      <c r="C100" s="331"/>
      <c r="D100" s="331"/>
      <c r="E100" s="331"/>
      <c r="F100" s="331"/>
      <c r="G100" s="331"/>
      <c r="H100" s="331"/>
      <c r="I100" s="331"/>
      <c r="J100" s="331"/>
      <c r="K100" s="331"/>
      <c r="L100" s="331"/>
      <c r="M100" s="331"/>
      <c r="N100" s="331"/>
      <c r="O100" s="331"/>
      <c r="P100" s="331"/>
      <c r="Q100" s="331"/>
      <c r="R100" s="331"/>
      <c r="S100" s="331"/>
      <c r="T100" s="331"/>
      <c r="U100" s="331"/>
      <c r="V100" s="331"/>
      <c r="W100" s="331"/>
      <c r="X100" s="331"/>
      <c r="Y100" s="331"/>
      <c r="Z100" s="331"/>
      <c r="AA100" s="331"/>
      <c r="AB100" s="331"/>
      <c r="AC100" s="331"/>
      <c r="AD100" s="331"/>
      <c r="AE100" s="331"/>
      <c r="AF100" s="331"/>
      <c r="AG100" s="331"/>
      <c r="AH100" s="331"/>
      <c r="AI100" s="331"/>
      <c r="AJ100" s="331"/>
    </row>
    <row r="101" spans="1:36" ht="15" customHeight="1" x14ac:dyDescent="0.4">
      <c r="A101" s="8"/>
      <c r="B101" s="332" t="s">
        <v>137</v>
      </c>
      <c r="C101" s="333"/>
      <c r="D101" s="333"/>
      <c r="E101" s="333"/>
      <c r="F101" s="333"/>
      <c r="G101" s="333"/>
      <c r="H101" s="333"/>
      <c r="I101" s="333"/>
      <c r="J101" s="333"/>
      <c r="K101" s="333"/>
      <c r="L101" s="333"/>
      <c r="M101" s="333"/>
      <c r="N101" s="333"/>
      <c r="O101" s="333"/>
      <c r="P101" s="333"/>
      <c r="Q101" s="333"/>
      <c r="R101" s="333"/>
      <c r="S101" s="333"/>
      <c r="T101" s="333"/>
      <c r="U101" s="333"/>
      <c r="V101" s="333"/>
      <c r="W101" s="333"/>
      <c r="X101" s="333"/>
      <c r="Y101" s="333"/>
      <c r="Z101" s="333"/>
      <c r="AA101" s="333"/>
      <c r="AB101" s="333"/>
      <c r="AC101" s="333"/>
      <c r="AD101" s="333"/>
      <c r="AE101" s="333"/>
      <c r="AF101" s="333"/>
      <c r="AG101" s="333"/>
      <c r="AH101" s="333"/>
      <c r="AI101" s="333"/>
      <c r="AJ101" s="333"/>
    </row>
    <row r="102" spans="1:36" ht="15" customHeight="1" x14ac:dyDescent="0.4">
      <c r="A102" s="215"/>
      <c r="B102" s="215"/>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row>
  </sheetData>
  <sheetProtection algorithmName="SHA-512" hashValue="0BXVOMz70zOWVHbHJ9FRfOD1KZZ/S+fnKpTrvpC9BiCCOMZFcHpTvqH70st06F5EgXfj3Qrfzq79HeshZATcow==" saltValue="FVVCEzw/aexF5AqTLxnCtw==" spinCount="100000" sheet="1" objects="1" scenarios="1" selectLockedCells="1"/>
  <mergeCells count="215">
    <mergeCell ref="A102:AJ102"/>
    <mergeCell ref="A87:X88"/>
    <mergeCell ref="Y87:AJ88"/>
    <mergeCell ref="B86:X86"/>
    <mergeCell ref="Y86:AD86"/>
    <mergeCell ref="AE86:AJ86"/>
    <mergeCell ref="A89:AJ96"/>
    <mergeCell ref="B97:AJ99"/>
    <mergeCell ref="B100:AJ100"/>
    <mergeCell ref="B101:AJ101"/>
    <mergeCell ref="B83:X83"/>
    <mergeCell ref="Y83:AD83"/>
    <mergeCell ref="AE83:AJ83"/>
    <mergeCell ref="B84:X84"/>
    <mergeCell ref="Y84:AD84"/>
    <mergeCell ref="AE84:AJ84"/>
    <mergeCell ref="B85:X85"/>
    <mergeCell ref="Y85:AD85"/>
    <mergeCell ref="AE85:AJ85"/>
    <mergeCell ref="B80:X80"/>
    <mergeCell ref="Y80:AD80"/>
    <mergeCell ref="AE80:AJ80"/>
    <mergeCell ref="B81:X81"/>
    <mergeCell ref="Y81:AD81"/>
    <mergeCell ref="AE81:AJ81"/>
    <mergeCell ref="B82:X82"/>
    <mergeCell ref="Y82:AD82"/>
    <mergeCell ref="AE82:AJ82"/>
    <mergeCell ref="A77:X78"/>
    <mergeCell ref="Y77:AJ77"/>
    <mergeCell ref="Y78:AD78"/>
    <mergeCell ref="AE78:AJ78"/>
    <mergeCell ref="B79:X79"/>
    <mergeCell ref="Y79:AD79"/>
    <mergeCell ref="AE79:AJ79"/>
    <mergeCell ref="A73:AJ76"/>
    <mergeCell ref="B72:R72"/>
    <mergeCell ref="S72:X72"/>
    <mergeCell ref="Y72:AD72"/>
    <mergeCell ref="AE72:AJ72"/>
    <mergeCell ref="B71:R71"/>
    <mergeCell ref="S71:X71"/>
    <mergeCell ref="Y71:AD71"/>
    <mergeCell ref="AE71:AJ71"/>
    <mergeCell ref="AE67:AJ68"/>
    <mergeCell ref="B70:R70"/>
    <mergeCell ref="S70:X70"/>
    <mergeCell ref="Y70:AD70"/>
    <mergeCell ref="AE70:AJ70"/>
    <mergeCell ref="S69:X69"/>
    <mergeCell ref="Y69:AD69"/>
    <mergeCell ref="AE69:AJ69"/>
    <mergeCell ref="B69:R69"/>
    <mergeCell ref="A65:A66"/>
    <mergeCell ref="B65:R66"/>
    <mergeCell ref="S65:X66"/>
    <mergeCell ref="Y65:AD66"/>
    <mergeCell ref="AE65:AJ66"/>
    <mergeCell ref="A67:A68"/>
    <mergeCell ref="B67:R68"/>
    <mergeCell ref="S67:X68"/>
    <mergeCell ref="Y67:AD68"/>
    <mergeCell ref="B64:R64"/>
    <mergeCell ref="S64:X64"/>
    <mergeCell ref="Y64:AD64"/>
    <mergeCell ref="AE64:AJ64"/>
    <mergeCell ref="B63:R63"/>
    <mergeCell ref="S63:X63"/>
    <mergeCell ref="Y63:AD63"/>
    <mergeCell ref="AE63:AJ63"/>
    <mergeCell ref="B62:R62"/>
    <mergeCell ref="S62:X62"/>
    <mergeCell ref="Y62:AD62"/>
    <mergeCell ref="AE62:AJ62"/>
    <mergeCell ref="B61:R61"/>
    <mergeCell ref="S61:X61"/>
    <mergeCell ref="Y61:AD61"/>
    <mergeCell ref="AE61:AJ61"/>
    <mergeCell ref="B60:R60"/>
    <mergeCell ref="S60:X60"/>
    <mergeCell ref="Y60:AD60"/>
    <mergeCell ref="AE60:AJ60"/>
    <mergeCell ref="B59:R59"/>
    <mergeCell ref="S59:X59"/>
    <mergeCell ref="Y59:AD59"/>
    <mergeCell ref="AE59:AJ59"/>
    <mergeCell ref="B58:R58"/>
    <mergeCell ref="S58:X58"/>
    <mergeCell ref="Y58:AD58"/>
    <mergeCell ref="AE58:AJ58"/>
    <mergeCell ref="B57:R57"/>
    <mergeCell ref="S57:X57"/>
    <mergeCell ref="Y57:AD57"/>
    <mergeCell ref="AE57:AJ57"/>
    <mergeCell ref="B56:R56"/>
    <mergeCell ref="S56:X56"/>
    <mergeCell ref="Y56:AD56"/>
    <mergeCell ref="AE56:AJ56"/>
    <mergeCell ref="B55:R55"/>
    <mergeCell ref="S55:X55"/>
    <mergeCell ref="Y55:AD55"/>
    <mergeCell ref="AE55:AJ55"/>
    <mergeCell ref="Y54:AD54"/>
    <mergeCell ref="AE54:AJ54"/>
    <mergeCell ref="A52:AJ52"/>
    <mergeCell ref="A53:R54"/>
    <mergeCell ref="S53:AJ53"/>
    <mergeCell ref="S54:X54"/>
    <mergeCell ref="B37:AJ37"/>
    <mergeCell ref="A34:AJ34"/>
    <mergeCell ref="B35:AJ35"/>
    <mergeCell ref="D33:M33"/>
    <mergeCell ref="N33:AJ33"/>
    <mergeCell ref="A27:C33"/>
    <mergeCell ref="D27:M27"/>
    <mergeCell ref="N27:AJ27"/>
    <mergeCell ref="D31:M31"/>
    <mergeCell ref="N31:AJ31"/>
    <mergeCell ref="D32:M32"/>
    <mergeCell ref="N32:AJ32"/>
    <mergeCell ref="B36:AJ36"/>
    <mergeCell ref="N28:AJ28"/>
    <mergeCell ref="AL16:BH17"/>
    <mergeCell ref="D28:M28"/>
    <mergeCell ref="B24:AJ24"/>
    <mergeCell ref="A21:AJ21"/>
    <mergeCell ref="B22:AJ22"/>
    <mergeCell ref="A14:C20"/>
    <mergeCell ref="D14:M14"/>
    <mergeCell ref="N14:AJ14"/>
    <mergeCell ref="D19:M19"/>
    <mergeCell ref="N19:AJ19"/>
    <mergeCell ref="A25:AJ25"/>
    <mergeCell ref="AL18:AT18"/>
    <mergeCell ref="AU18:BH18"/>
    <mergeCell ref="AL19:AT19"/>
    <mergeCell ref="AU19:BH19"/>
    <mergeCell ref="AL20:AT20"/>
    <mergeCell ref="AU20:BH20"/>
    <mergeCell ref="D17:M17"/>
    <mergeCell ref="N17:AJ17"/>
    <mergeCell ref="D18:M18"/>
    <mergeCell ref="N18:AJ18"/>
    <mergeCell ref="A13:AJ13"/>
    <mergeCell ref="D29:M29"/>
    <mergeCell ref="N29:AJ29"/>
    <mergeCell ref="D30:M30"/>
    <mergeCell ref="A26:AJ26"/>
    <mergeCell ref="N30:AJ30"/>
    <mergeCell ref="D20:M20"/>
    <mergeCell ref="N20:AJ20"/>
    <mergeCell ref="B23:AJ23"/>
    <mergeCell ref="A1:AJ2"/>
    <mergeCell ref="A3:B3"/>
    <mergeCell ref="C3:AJ3"/>
    <mergeCell ref="AL1:BH2"/>
    <mergeCell ref="A8:AJ8"/>
    <mergeCell ref="C4:AJ4"/>
    <mergeCell ref="AL7:AQ7"/>
    <mergeCell ref="AR7:BH7"/>
    <mergeCell ref="AL8:AQ8"/>
    <mergeCell ref="AR8:BH8"/>
    <mergeCell ref="AL5:AQ5"/>
    <mergeCell ref="AR5:BH5"/>
    <mergeCell ref="A5:AJ7"/>
    <mergeCell ref="AL6:AQ6"/>
    <mergeCell ref="AR6:BH6"/>
    <mergeCell ref="D45:M45"/>
    <mergeCell ref="N45:AJ45"/>
    <mergeCell ref="D46:M46"/>
    <mergeCell ref="N46:AJ46"/>
    <mergeCell ref="AL3:AQ3"/>
    <mergeCell ref="AR3:BH3"/>
    <mergeCell ref="C12:AJ12"/>
    <mergeCell ref="AL4:AQ4"/>
    <mergeCell ref="AR4:BH4"/>
    <mergeCell ref="AL9:BH10"/>
    <mergeCell ref="C9:AJ9"/>
    <mergeCell ref="C10:AJ10"/>
    <mergeCell ref="C11:AJ11"/>
    <mergeCell ref="AL11:BH12"/>
    <mergeCell ref="AL13:AT13"/>
    <mergeCell ref="AU13:BH13"/>
    <mergeCell ref="AL14:AT14"/>
    <mergeCell ref="AU14:BH14"/>
    <mergeCell ref="AL15:AT15"/>
    <mergeCell ref="AU15:BH15"/>
    <mergeCell ref="D15:M15"/>
    <mergeCell ref="N15:AJ15"/>
    <mergeCell ref="D16:M16"/>
    <mergeCell ref="N16:AJ16"/>
    <mergeCell ref="A47:AJ47"/>
    <mergeCell ref="B48:AJ48"/>
    <mergeCell ref="B49:AJ49"/>
    <mergeCell ref="B50:AJ50"/>
    <mergeCell ref="AL21:BH22"/>
    <mergeCell ref="AL23:AT23"/>
    <mergeCell ref="AU23:BH23"/>
    <mergeCell ref="AL24:AT24"/>
    <mergeCell ref="AU24:BH24"/>
    <mergeCell ref="AL25:AT25"/>
    <mergeCell ref="AU25:BH25"/>
    <mergeCell ref="A38:AJ38"/>
    <mergeCell ref="A39:AJ39"/>
    <mergeCell ref="A40:C46"/>
    <mergeCell ref="D40:M40"/>
    <mergeCell ref="N40:AJ40"/>
    <mergeCell ref="D41:M41"/>
    <mergeCell ref="N41:AJ41"/>
    <mergeCell ref="D42:M42"/>
    <mergeCell ref="N42:AJ42"/>
    <mergeCell ref="D43:M43"/>
    <mergeCell ref="N43:AJ43"/>
    <mergeCell ref="D44:M44"/>
    <mergeCell ref="N44:AJ44"/>
  </mergeCells>
  <phoneticPr fontId="1"/>
  <printOptions horizontalCentered="1"/>
  <pageMargins left="0.23622047244094491" right="0.23622047244094491" top="0.59055118110236227" bottom="0.59055118110236227" header="0.31496062992125984" footer="0.31496062992125984"/>
  <pageSetup paperSize="9" scale="98" orientation="portrait" r:id="rId1"/>
  <headerFooter>
    <oddHeader>&amp;R日本訳</oddHeader>
    <oddFooter>Page &amp;P of &amp;N</oddFooter>
  </headerFooter>
  <rowBreaks count="1" manualBreakCount="1">
    <brk id="51"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A9A35-2F27-4E68-A0B5-6139FF61197A}">
  <sheetPr>
    <tabColor rgb="FFFFFF00"/>
  </sheetPr>
  <dimension ref="A1:DB103"/>
  <sheetViews>
    <sheetView view="pageBreakPreview" zoomScaleNormal="100" zoomScaleSheetLayoutView="100" workbookViewId="0">
      <selection activeCell="AL81" sqref="AL81:BH82"/>
    </sheetView>
  </sheetViews>
  <sheetFormatPr defaultColWidth="2.375" defaultRowHeight="15" customHeight="1" x14ac:dyDescent="0.4"/>
  <cols>
    <col min="1" max="61" width="2.375" style="24"/>
    <col min="62" max="62" width="56.375" style="24" hidden="1" customWidth="1"/>
    <col min="63" max="16384" width="2.375" style="24"/>
  </cols>
  <sheetData>
    <row r="1" spans="1:62" ht="15" customHeight="1" x14ac:dyDescent="0.4">
      <c r="A1" s="74" t="s">
        <v>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L1" s="77" t="s">
        <v>21</v>
      </c>
      <c r="AM1" s="77"/>
      <c r="AN1" s="77"/>
      <c r="AO1" s="77"/>
      <c r="AP1" s="77"/>
      <c r="AQ1" s="77"/>
      <c r="AR1" s="77"/>
      <c r="AS1" s="77"/>
      <c r="AT1" s="77"/>
      <c r="AU1" s="77"/>
      <c r="AV1" s="77"/>
      <c r="AW1" s="77"/>
      <c r="AX1" s="77"/>
      <c r="AY1" s="77"/>
      <c r="AZ1" s="77"/>
      <c r="BA1" s="77"/>
      <c r="BB1" s="77"/>
      <c r="BC1" s="77"/>
      <c r="BD1" s="77"/>
      <c r="BE1" s="77"/>
      <c r="BF1" s="77"/>
      <c r="BG1" s="77"/>
      <c r="BH1" s="77"/>
      <c r="BJ1" s="25">
        <f ca="1">TODAY()</f>
        <v>44468</v>
      </c>
    </row>
    <row r="2" spans="1:62" ht="15" customHeight="1" x14ac:dyDescent="0.4">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L2" s="78"/>
      <c r="AM2" s="78"/>
      <c r="AN2" s="78"/>
      <c r="AO2" s="78"/>
      <c r="AP2" s="78"/>
      <c r="AQ2" s="78"/>
      <c r="AR2" s="78"/>
      <c r="AS2" s="78"/>
      <c r="AT2" s="78"/>
      <c r="AU2" s="78"/>
      <c r="AV2" s="78"/>
      <c r="AW2" s="78"/>
      <c r="AX2" s="78"/>
      <c r="AY2" s="78"/>
      <c r="AZ2" s="78"/>
      <c r="BA2" s="78"/>
      <c r="BB2" s="78"/>
      <c r="BC2" s="78"/>
      <c r="BD2" s="78"/>
      <c r="BE2" s="78"/>
      <c r="BF2" s="78"/>
      <c r="BG2" s="78"/>
      <c r="BH2" s="78"/>
      <c r="BJ2" s="24">
        <f ca="1">YEAR(BJ1)</f>
        <v>2021</v>
      </c>
    </row>
    <row r="3" spans="1:62" ht="15" customHeight="1" x14ac:dyDescent="0.4">
      <c r="A3" s="55" t="s">
        <v>1</v>
      </c>
      <c r="B3" s="55"/>
      <c r="C3" s="55" t="s">
        <v>2</v>
      </c>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L3" s="51" t="s">
        <v>4</v>
      </c>
      <c r="AM3" s="51"/>
      <c r="AN3" s="51"/>
      <c r="AO3" s="51"/>
      <c r="AP3" s="51"/>
      <c r="AQ3" s="51"/>
      <c r="AR3" s="350" t="s">
        <v>165</v>
      </c>
      <c r="AS3" s="350"/>
      <c r="AT3" s="350"/>
      <c r="AU3" s="350"/>
      <c r="AV3" s="350"/>
      <c r="AW3" s="350"/>
      <c r="AX3" s="350"/>
      <c r="AY3" s="350"/>
      <c r="AZ3" s="350"/>
      <c r="BA3" s="350"/>
      <c r="BB3" s="350"/>
      <c r="BC3" s="350"/>
      <c r="BD3" s="350"/>
      <c r="BE3" s="350"/>
      <c r="BF3" s="350"/>
      <c r="BG3" s="350"/>
      <c r="BH3" s="350"/>
      <c r="BJ3" s="24" t="s">
        <v>78</v>
      </c>
    </row>
    <row r="4" spans="1:62" ht="15" customHeight="1" x14ac:dyDescent="0.4">
      <c r="A4" s="26"/>
      <c r="B4" s="26"/>
      <c r="C4" s="55" t="s">
        <v>3</v>
      </c>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L4" s="51" t="s">
        <v>9</v>
      </c>
      <c r="AM4" s="51"/>
      <c r="AN4" s="51"/>
      <c r="AO4" s="51"/>
      <c r="AP4" s="51"/>
      <c r="AQ4" s="51"/>
      <c r="AR4" s="350" t="s">
        <v>10</v>
      </c>
      <c r="AS4" s="350"/>
      <c r="AT4" s="350"/>
      <c r="AU4" s="350"/>
      <c r="AV4" s="350"/>
      <c r="AW4" s="350"/>
      <c r="AX4" s="350"/>
      <c r="AY4" s="350"/>
      <c r="AZ4" s="350"/>
      <c r="BA4" s="350"/>
      <c r="BB4" s="350"/>
      <c r="BC4" s="350"/>
      <c r="BD4" s="350"/>
      <c r="BE4" s="350"/>
      <c r="BF4" s="350"/>
      <c r="BG4" s="350"/>
      <c r="BH4" s="350"/>
      <c r="BJ4" s="24" t="s">
        <v>79</v>
      </c>
    </row>
    <row r="5" spans="1:62" ht="15" customHeight="1" x14ac:dyDescent="0.4">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L5" s="51" t="s">
        <v>5</v>
      </c>
      <c r="AM5" s="51"/>
      <c r="AN5" s="51"/>
      <c r="AO5" s="51"/>
      <c r="AP5" s="51"/>
      <c r="AQ5" s="51"/>
      <c r="AR5" s="350" t="s">
        <v>166</v>
      </c>
      <c r="AS5" s="350"/>
      <c r="AT5" s="350"/>
      <c r="AU5" s="350"/>
      <c r="AV5" s="350"/>
      <c r="AW5" s="350"/>
      <c r="AX5" s="350"/>
      <c r="AY5" s="350"/>
      <c r="AZ5" s="350"/>
      <c r="BA5" s="350"/>
      <c r="BB5" s="350"/>
      <c r="BC5" s="350"/>
      <c r="BD5" s="350"/>
      <c r="BE5" s="350"/>
      <c r="BF5" s="350"/>
      <c r="BG5" s="350"/>
      <c r="BH5" s="350"/>
      <c r="BJ5" s="24" t="s">
        <v>80</v>
      </c>
    </row>
    <row r="6" spans="1:62" ht="15" customHeight="1" x14ac:dyDescent="0.4">
      <c r="A6" s="75" t="str">
        <f ca="1">BJ6&amp;BJ7&amp;BJ8&amp;BJ10&amp;BJ11&amp;AR7&amp;" "&amp;BJ2&amp;" admission."</f>
        <v>I, MICHAEL PETER SMITH, will be sponsoring my son, PHILIP ANDREW SMITH for the application at Shinwa Foreign Language Academy, for the JANUARY 2021 admission.</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L6" s="51" t="s">
        <v>6</v>
      </c>
      <c r="AM6" s="51"/>
      <c r="AN6" s="51"/>
      <c r="AO6" s="51"/>
      <c r="AP6" s="51"/>
      <c r="AQ6" s="51"/>
      <c r="AR6" s="350" t="s">
        <v>152</v>
      </c>
      <c r="AS6" s="350"/>
      <c r="AT6" s="350"/>
      <c r="AU6" s="350"/>
      <c r="AV6" s="350"/>
      <c r="AW6" s="350"/>
      <c r="AX6" s="350"/>
      <c r="AY6" s="350"/>
      <c r="AZ6" s="350"/>
      <c r="BA6" s="350"/>
      <c r="BB6" s="350"/>
      <c r="BC6" s="350"/>
      <c r="BD6" s="350"/>
      <c r="BE6" s="350"/>
      <c r="BF6" s="350"/>
      <c r="BG6" s="350"/>
      <c r="BH6" s="350"/>
      <c r="BJ6" s="24" t="s">
        <v>7</v>
      </c>
    </row>
    <row r="7" spans="1:62" ht="15" customHeight="1" x14ac:dyDescent="0.4">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L7" s="51" t="s">
        <v>11</v>
      </c>
      <c r="AM7" s="51"/>
      <c r="AN7" s="51"/>
      <c r="AO7" s="51"/>
      <c r="AP7" s="51"/>
      <c r="AQ7" s="51"/>
      <c r="AR7" s="350" t="s">
        <v>153</v>
      </c>
      <c r="AS7" s="350"/>
      <c r="AT7" s="350"/>
      <c r="AU7" s="350"/>
      <c r="AV7" s="350"/>
      <c r="AW7" s="350"/>
      <c r="AX7" s="350"/>
      <c r="AY7" s="350"/>
      <c r="AZ7" s="350"/>
      <c r="BA7" s="350"/>
      <c r="BB7" s="350"/>
      <c r="BC7" s="350"/>
      <c r="BD7" s="350"/>
      <c r="BE7" s="350"/>
      <c r="BF7" s="350"/>
      <c r="BG7" s="350"/>
      <c r="BH7" s="350"/>
      <c r="BJ7" s="24" t="str">
        <f>UPPER(IF(RELATIONSHIP=BJ5,APPNAME,SPONAME))</f>
        <v>MICHAEL PETER SMITH</v>
      </c>
    </row>
    <row r="8" spans="1:62" ht="15" customHeight="1" x14ac:dyDescent="0.4">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L8" s="81" t="s">
        <v>20</v>
      </c>
      <c r="AM8" s="81"/>
      <c r="AN8" s="81"/>
      <c r="AO8" s="81"/>
      <c r="AP8" s="81"/>
      <c r="AQ8" s="81"/>
      <c r="AR8" s="81"/>
      <c r="AS8" s="81"/>
      <c r="AT8" s="81"/>
      <c r="AU8" s="81"/>
      <c r="AV8" s="81"/>
      <c r="AW8" s="81"/>
      <c r="AX8" s="81"/>
      <c r="AY8" s="81"/>
      <c r="AZ8" s="81"/>
      <c r="BA8" s="81"/>
      <c r="BB8" s="81"/>
      <c r="BC8" s="81"/>
      <c r="BD8" s="81"/>
      <c r="BE8" s="81"/>
      <c r="BF8" s="81"/>
      <c r="BG8" s="81"/>
      <c r="BH8" s="81"/>
      <c r="BJ8" s="24" t="s">
        <v>8</v>
      </c>
    </row>
    <row r="9" spans="1:62" ht="15" customHeight="1" x14ac:dyDescent="0.4">
      <c r="A9" s="53" t="s">
        <v>13</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L9" s="81"/>
      <c r="AM9" s="81"/>
      <c r="AN9" s="81"/>
      <c r="AO9" s="81"/>
      <c r="AP9" s="81"/>
      <c r="AQ9" s="81"/>
      <c r="AR9" s="81"/>
      <c r="AS9" s="81"/>
      <c r="AT9" s="81"/>
      <c r="AU9" s="81"/>
      <c r="AV9" s="81"/>
      <c r="AW9" s="81"/>
      <c r="AX9" s="81"/>
      <c r="AY9" s="81"/>
      <c r="AZ9" s="81"/>
      <c r="BA9" s="81"/>
      <c r="BB9" s="81"/>
      <c r="BC9" s="81"/>
      <c r="BD9" s="81"/>
      <c r="BE9" s="81"/>
      <c r="BF9" s="81"/>
      <c r="BG9" s="81"/>
      <c r="BH9" s="81"/>
      <c r="BJ9" s="24" t="str">
        <f>IF(AR4="MALE"," son, "&amp;BJ12," daughter, "&amp;BJ12)</f>
        <v xml:space="preserve"> son, PHILIP ANDREW SMITH</v>
      </c>
    </row>
    <row r="10" spans="1:62" ht="15" customHeight="1" x14ac:dyDescent="0.4">
      <c r="A10" s="27" t="str">
        <f>IF(AR12="","","u")</f>
        <v>u</v>
      </c>
      <c r="B10" s="28"/>
      <c r="C10" s="54" t="str">
        <f t="shared" ref="C10:C13" si="0">AR12</f>
        <v>Salary from working at Microsoft</v>
      </c>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L10" s="79" t="s">
        <v>27</v>
      </c>
      <c r="AM10" s="79"/>
      <c r="AN10" s="79"/>
      <c r="AO10" s="79"/>
      <c r="AP10" s="79"/>
      <c r="AQ10" s="79"/>
      <c r="AR10" s="79"/>
      <c r="AS10" s="79"/>
      <c r="AT10" s="79"/>
      <c r="AU10" s="79"/>
      <c r="AV10" s="79"/>
      <c r="AW10" s="79"/>
      <c r="AX10" s="79"/>
      <c r="AY10" s="79"/>
      <c r="AZ10" s="79"/>
      <c r="BA10" s="79"/>
      <c r="BB10" s="79"/>
      <c r="BC10" s="79"/>
      <c r="BD10" s="79"/>
      <c r="BE10" s="79"/>
      <c r="BF10" s="79"/>
      <c r="BG10" s="79"/>
      <c r="BH10" s="79"/>
      <c r="BJ10" s="24" t="str">
        <f>IF(RELATIONSHIP=BJ5,"self",BJ9)</f>
        <v xml:space="preserve"> son, PHILIP ANDREW SMITH</v>
      </c>
    </row>
    <row r="11" spans="1:62" ht="15" customHeight="1" x14ac:dyDescent="0.4">
      <c r="A11" s="27" t="str">
        <f>IF(AR13="","","v")</f>
        <v>v</v>
      </c>
      <c r="B11" s="28"/>
      <c r="C11" s="54" t="str">
        <f t="shared" si="0"/>
        <v>Sales of items online</v>
      </c>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J11" s="24" t="s">
        <v>12</v>
      </c>
    </row>
    <row r="12" spans="1:62" ht="15" customHeight="1" x14ac:dyDescent="0.4">
      <c r="A12" s="27" t="str">
        <f>IF(AR14="","","w")</f>
        <v/>
      </c>
      <c r="B12" s="28"/>
      <c r="C12" s="54">
        <f t="shared" si="0"/>
        <v>0</v>
      </c>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L12" s="51" t="s">
        <v>14</v>
      </c>
      <c r="AM12" s="51"/>
      <c r="AN12" s="51"/>
      <c r="AO12" s="51"/>
      <c r="AP12" s="51"/>
      <c r="AQ12" s="51"/>
      <c r="AR12" s="348" t="s">
        <v>163</v>
      </c>
      <c r="AS12" s="348"/>
      <c r="AT12" s="348"/>
      <c r="AU12" s="348"/>
      <c r="AV12" s="348"/>
      <c r="AW12" s="348"/>
      <c r="AX12" s="348"/>
      <c r="AY12" s="348"/>
      <c r="AZ12" s="348"/>
      <c r="BA12" s="348"/>
      <c r="BB12" s="348"/>
      <c r="BC12" s="348"/>
      <c r="BD12" s="348"/>
      <c r="BE12" s="348"/>
      <c r="BF12" s="348"/>
      <c r="BG12" s="348"/>
      <c r="BH12" s="348"/>
      <c r="BJ12" s="24" t="str">
        <f>UPPER(APPNAME)</f>
        <v>PHILIP ANDREW SMITH</v>
      </c>
    </row>
    <row r="13" spans="1:62" ht="15" customHeight="1" x14ac:dyDescent="0.4">
      <c r="A13" s="27" t="str">
        <f>IF(AR15="","","x")</f>
        <v/>
      </c>
      <c r="B13" s="28"/>
      <c r="C13" s="54">
        <f t="shared" si="0"/>
        <v>0</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L13" s="51" t="s">
        <v>15</v>
      </c>
      <c r="AM13" s="51"/>
      <c r="AN13" s="51"/>
      <c r="AO13" s="51"/>
      <c r="AP13" s="51"/>
      <c r="AQ13" s="51"/>
      <c r="AR13" s="349" t="s">
        <v>164</v>
      </c>
      <c r="AS13" s="349"/>
      <c r="AT13" s="349"/>
      <c r="AU13" s="349"/>
      <c r="AV13" s="349"/>
      <c r="AW13" s="349"/>
      <c r="AX13" s="349"/>
      <c r="AY13" s="349"/>
      <c r="AZ13" s="349"/>
      <c r="BA13" s="349"/>
      <c r="BB13" s="349"/>
      <c r="BC13" s="349"/>
      <c r="BD13" s="349"/>
      <c r="BE13" s="349"/>
      <c r="BF13" s="349"/>
      <c r="BG13" s="349"/>
      <c r="BH13" s="349"/>
      <c r="BJ13" s="24" t="s">
        <v>38</v>
      </c>
    </row>
    <row r="14" spans="1:62" ht="15" customHeight="1" x14ac:dyDescent="0.4">
      <c r="A14" s="53" t="s">
        <v>34</v>
      </c>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L14" s="51" t="s">
        <v>16</v>
      </c>
      <c r="AM14" s="51"/>
      <c r="AN14" s="51"/>
      <c r="AO14" s="51"/>
      <c r="AP14" s="51"/>
      <c r="AQ14" s="51"/>
      <c r="AR14" s="348"/>
      <c r="AS14" s="348"/>
      <c r="AT14" s="348"/>
      <c r="AU14" s="348"/>
      <c r="AV14" s="348"/>
      <c r="AW14" s="348"/>
      <c r="AX14" s="348"/>
      <c r="AY14" s="348"/>
      <c r="AZ14" s="348"/>
      <c r="BA14" s="348"/>
      <c r="BB14" s="348"/>
      <c r="BC14" s="348"/>
      <c r="BD14" s="348"/>
      <c r="BE14" s="348"/>
      <c r="BF14" s="348"/>
      <c r="BG14" s="348"/>
      <c r="BH14" s="348"/>
      <c r="BJ14" s="29" t="s">
        <v>39</v>
      </c>
    </row>
    <row r="15" spans="1:62" ht="15" customHeight="1" x14ac:dyDescent="0.4">
      <c r="A15" s="56"/>
      <c r="B15" s="56"/>
      <c r="C15" s="56"/>
      <c r="D15" s="55" t="s">
        <v>91</v>
      </c>
      <c r="E15" s="55"/>
      <c r="F15" s="55"/>
      <c r="G15" s="55"/>
      <c r="H15" s="55"/>
      <c r="I15" s="55"/>
      <c r="J15" s="55"/>
      <c r="K15" s="55"/>
      <c r="L15" s="55"/>
      <c r="M15" s="55"/>
      <c r="N15" s="55" t="str">
        <f>UPPER(AU22)</f>
        <v>BANK OF AMERICA</v>
      </c>
      <c r="O15" s="55"/>
      <c r="P15" s="55"/>
      <c r="Q15" s="55"/>
      <c r="R15" s="55"/>
      <c r="S15" s="55"/>
      <c r="T15" s="55"/>
      <c r="U15" s="55"/>
      <c r="V15" s="55"/>
      <c r="W15" s="55"/>
      <c r="X15" s="55"/>
      <c r="Y15" s="55"/>
      <c r="Z15" s="55"/>
      <c r="AA15" s="55"/>
      <c r="AB15" s="55"/>
      <c r="AC15" s="55"/>
      <c r="AD15" s="55"/>
      <c r="AE15" s="55"/>
      <c r="AF15" s="55"/>
      <c r="AG15" s="55"/>
      <c r="AH15" s="55"/>
      <c r="AI15" s="55"/>
      <c r="AJ15" s="55"/>
      <c r="AL15" s="51" t="s">
        <v>17</v>
      </c>
      <c r="AM15" s="51"/>
      <c r="AN15" s="51"/>
      <c r="AO15" s="51"/>
      <c r="AP15" s="51"/>
      <c r="AQ15" s="51"/>
      <c r="AR15" s="348"/>
      <c r="AS15" s="348"/>
      <c r="AT15" s="348"/>
      <c r="AU15" s="348"/>
      <c r="AV15" s="348"/>
      <c r="AW15" s="348"/>
      <c r="AX15" s="348"/>
      <c r="AY15" s="348"/>
      <c r="AZ15" s="348"/>
      <c r="BA15" s="348"/>
      <c r="BB15" s="348"/>
      <c r="BC15" s="348"/>
      <c r="BD15" s="348"/>
      <c r="BE15" s="348"/>
      <c r="BF15" s="348"/>
      <c r="BG15" s="348"/>
      <c r="BH15" s="348"/>
      <c r="BJ15" s="29" t="s">
        <v>40</v>
      </c>
    </row>
    <row r="16" spans="1:62" ht="15" customHeight="1" x14ac:dyDescent="0.4">
      <c r="A16" s="56"/>
      <c r="B16" s="56"/>
      <c r="C16" s="56"/>
      <c r="D16" s="55" t="s">
        <v>22</v>
      </c>
      <c r="E16" s="55"/>
      <c r="F16" s="55"/>
      <c r="G16" s="55"/>
      <c r="H16" s="55"/>
      <c r="I16" s="55"/>
      <c r="J16" s="55"/>
      <c r="K16" s="55"/>
      <c r="L16" s="55"/>
      <c r="M16" s="55"/>
      <c r="N16" s="55" t="str">
        <f>UPPER(SPONAME)</f>
        <v>MICHAEL PETER SMITH</v>
      </c>
      <c r="O16" s="55"/>
      <c r="P16" s="55"/>
      <c r="Q16" s="55"/>
      <c r="R16" s="55"/>
      <c r="S16" s="55"/>
      <c r="T16" s="55"/>
      <c r="U16" s="55"/>
      <c r="V16" s="55"/>
      <c r="W16" s="55"/>
      <c r="X16" s="55"/>
      <c r="Y16" s="55"/>
      <c r="Z16" s="55"/>
      <c r="AA16" s="55"/>
      <c r="AB16" s="55"/>
      <c r="AC16" s="55"/>
      <c r="AD16" s="55"/>
      <c r="AE16" s="55"/>
      <c r="AF16" s="55"/>
      <c r="AG16" s="55"/>
      <c r="AH16" s="55"/>
      <c r="AI16" s="55"/>
      <c r="AJ16" s="55"/>
      <c r="AL16" s="51" t="s">
        <v>18</v>
      </c>
      <c r="AM16" s="51"/>
      <c r="AN16" s="51"/>
      <c r="AO16" s="51"/>
      <c r="AP16" s="51"/>
      <c r="AQ16" s="51"/>
      <c r="AR16" s="348"/>
      <c r="AS16" s="348"/>
      <c r="AT16" s="348"/>
      <c r="AU16" s="348"/>
      <c r="AV16" s="348"/>
      <c r="AW16" s="348"/>
      <c r="AX16" s="348"/>
      <c r="AY16" s="348"/>
      <c r="AZ16" s="348"/>
      <c r="BA16" s="348"/>
      <c r="BB16" s="348"/>
      <c r="BC16" s="348"/>
      <c r="BD16" s="348"/>
      <c r="BE16" s="348"/>
      <c r="BF16" s="348"/>
      <c r="BG16" s="348"/>
      <c r="BH16" s="348"/>
      <c r="BJ16" s="29" t="s">
        <v>41</v>
      </c>
    </row>
    <row r="17" spans="1:62" ht="15" customHeight="1" x14ac:dyDescent="0.4">
      <c r="A17" s="56"/>
      <c r="B17" s="56"/>
      <c r="C17" s="56"/>
      <c r="D17" s="55" t="s">
        <v>23</v>
      </c>
      <c r="E17" s="55"/>
      <c r="F17" s="55"/>
      <c r="G17" s="55"/>
      <c r="H17" s="55"/>
      <c r="I17" s="55"/>
      <c r="J17" s="55"/>
      <c r="K17" s="55"/>
      <c r="L17" s="55"/>
      <c r="M17" s="55"/>
      <c r="N17" s="76" t="str">
        <f>AU23</f>
        <v>4518754126952</v>
      </c>
      <c r="O17" s="55"/>
      <c r="P17" s="55"/>
      <c r="Q17" s="55"/>
      <c r="R17" s="55"/>
      <c r="S17" s="55"/>
      <c r="T17" s="55"/>
      <c r="U17" s="55"/>
      <c r="V17" s="55"/>
      <c r="W17" s="55"/>
      <c r="X17" s="55"/>
      <c r="Y17" s="55"/>
      <c r="Z17" s="55"/>
      <c r="AA17" s="55"/>
      <c r="AB17" s="55"/>
      <c r="AC17" s="55"/>
      <c r="AD17" s="55"/>
      <c r="AE17" s="55"/>
      <c r="AF17" s="55"/>
      <c r="AG17" s="55"/>
      <c r="AH17" s="55"/>
      <c r="AI17" s="55"/>
      <c r="AJ17" s="55"/>
      <c r="AL17" s="51" t="s">
        <v>19</v>
      </c>
      <c r="AM17" s="51"/>
      <c r="AN17" s="51"/>
      <c r="AO17" s="51"/>
      <c r="AP17" s="51"/>
      <c r="AQ17" s="51"/>
      <c r="AR17" s="348"/>
      <c r="AS17" s="348"/>
      <c r="AT17" s="348"/>
      <c r="AU17" s="348"/>
      <c r="AV17" s="348"/>
      <c r="AW17" s="348"/>
      <c r="AX17" s="348"/>
      <c r="AY17" s="348"/>
      <c r="AZ17" s="348"/>
      <c r="BA17" s="348"/>
      <c r="BB17" s="348"/>
      <c r="BC17" s="348"/>
      <c r="BD17" s="348"/>
      <c r="BE17" s="348"/>
      <c r="BF17" s="348"/>
      <c r="BG17" s="348"/>
      <c r="BH17" s="348"/>
      <c r="BJ17" s="29" t="s">
        <v>42</v>
      </c>
    </row>
    <row r="18" spans="1:62" ht="15" customHeight="1" x14ac:dyDescent="0.4">
      <c r="A18" s="56"/>
      <c r="B18" s="56"/>
      <c r="C18" s="56"/>
      <c r="D18" s="55" t="s">
        <v>35</v>
      </c>
      <c r="E18" s="55"/>
      <c r="F18" s="55"/>
      <c r="G18" s="55"/>
      <c r="H18" s="55"/>
      <c r="I18" s="55"/>
      <c r="J18" s="55"/>
      <c r="K18" s="55"/>
      <c r="L18" s="55"/>
      <c r="M18" s="55"/>
      <c r="N18" s="55" t="str">
        <f>AU24&amp;"/"&amp;AY24&amp;"/"&amp;BB24</f>
        <v>1998/2/8</v>
      </c>
      <c r="O18" s="55"/>
      <c r="P18" s="55"/>
      <c r="Q18" s="55"/>
      <c r="R18" s="55"/>
      <c r="S18" s="55"/>
      <c r="T18" s="55"/>
      <c r="U18" s="55"/>
      <c r="V18" s="55"/>
      <c r="W18" s="55"/>
      <c r="X18" s="55"/>
      <c r="Y18" s="55"/>
      <c r="Z18" s="55"/>
      <c r="AA18" s="55"/>
      <c r="AB18" s="55"/>
      <c r="AC18" s="55"/>
      <c r="AD18" s="55"/>
      <c r="AE18" s="55"/>
      <c r="AF18" s="55"/>
      <c r="AG18" s="55"/>
      <c r="AH18" s="55"/>
      <c r="AI18" s="55"/>
      <c r="AJ18" s="55"/>
      <c r="AL18" s="85" t="s">
        <v>92</v>
      </c>
      <c r="AM18" s="85"/>
      <c r="AN18" s="85"/>
      <c r="AO18" s="85"/>
      <c r="AP18" s="85"/>
      <c r="AQ18" s="85"/>
      <c r="AR18" s="85"/>
      <c r="AS18" s="85"/>
      <c r="AT18" s="85"/>
      <c r="AU18" s="85"/>
      <c r="AV18" s="85"/>
      <c r="AW18" s="85"/>
      <c r="AX18" s="85"/>
      <c r="AY18" s="85"/>
      <c r="AZ18" s="85"/>
      <c r="BA18" s="85"/>
      <c r="BB18" s="85"/>
      <c r="BC18" s="85"/>
      <c r="BD18" s="85"/>
      <c r="BE18" s="85"/>
      <c r="BF18" s="85"/>
      <c r="BG18" s="85"/>
      <c r="BH18" s="85"/>
      <c r="BJ18" s="29"/>
    </row>
    <row r="19" spans="1:62" ht="15" customHeight="1" x14ac:dyDescent="0.4">
      <c r="A19" s="56"/>
      <c r="B19" s="56"/>
      <c r="C19" s="56"/>
      <c r="D19" s="55" t="s">
        <v>36</v>
      </c>
      <c r="E19" s="55"/>
      <c r="F19" s="55"/>
      <c r="G19" s="55"/>
      <c r="H19" s="55"/>
      <c r="I19" s="55"/>
      <c r="J19" s="55"/>
      <c r="K19" s="55"/>
      <c r="L19" s="55"/>
      <c r="M19" s="55"/>
      <c r="N19" s="55" t="str">
        <f>AU25</f>
        <v>Savings Account</v>
      </c>
      <c r="O19" s="55"/>
      <c r="P19" s="55"/>
      <c r="Q19" s="55"/>
      <c r="R19" s="55"/>
      <c r="S19" s="55"/>
      <c r="T19" s="55"/>
      <c r="U19" s="55"/>
      <c r="V19" s="55"/>
      <c r="W19" s="55"/>
      <c r="X19" s="55"/>
      <c r="Y19" s="55"/>
      <c r="Z19" s="55"/>
      <c r="AA19" s="55"/>
      <c r="AB19" s="55"/>
      <c r="AC19" s="55"/>
      <c r="AD19" s="55"/>
      <c r="AE19" s="55"/>
      <c r="AF19" s="55"/>
      <c r="AG19" s="55"/>
      <c r="AH19" s="55"/>
      <c r="AI19" s="55"/>
      <c r="AJ19" s="55"/>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J19" s="24">
        <f ca="1">MONTH(BJ1)</f>
        <v>9</v>
      </c>
    </row>
    <row r="20" spans="1:62" ht="15" customHeight="1" x14ac:dyDescent="0.4">
      <c r="A20" s="56"/>
      <c r="B20" s="56"/>
      <c r="C20" s="56"/>
      <c r="D20" s="55" t="s">
        <v>37</v>
      </c>
      <c r="E20" s="55"/>
      <c r="F20" s="55"/>
      <c r="G20" s="55"/>
      <c r="H20" s="55"/>
      <c r="I20" s="55"/>
      <c r="J20" s="55"/>
      <c r="K20" s="55"/>
      <c r="L20" s="55"/>
      <c r="M20" s="55"/>
      <c r="N20" s="55" t="str">
        <f>TEXT(AU27,"##,##,###.##")&amp;" "&amp;AU28&amp;"  (Rate: 1 "&amp;AU28&amp;" = "&amp;AZ29&amp;" JPY)"</f>
        <v>52,128.67 USD  (Rate: 1 USD = 0.91 JPY)</v>
      </c>
      <c r="O20" s="55"/>
      <c r="P20" s="55"/>
      <c r="Q20" s="55"/>
      <c r="R20" s="55"/>
      <c r="S20" s="55"/>
      <c r="T20" s="55"/>
      <c r="U20" s="55"/>
      <c r="V20" s="55"/>
      <c r="W20" s="55"/>
      <c r="X20" s="55"/>
      <c r="Y20" s="55"/>
      <c r="Z20" s="55"/>
      <c r="AA20" s="55"/>
      <c r="AB20" s="55"/>
      <c r="AC20" s="55"/>
      <c r="AD20" s="55"/>
      <c r="AE20" s="55"/>
      <c r="AF20" s="55"/>
      <c r="AG20" s="55"/>
      <c r="AH20" s="55"/>
      <c r="AI20" s="55"/>
      <c r="AJ20" s="55"/>
      <c r="AL20" s="89" t="s">
        <v>26</v>
      </c>
      <c r="AM20" s="89"/>
      <c r="AN20" s="89"/>
      <c r="AO20" s="89"/>
      <c r="AP20" s="89"/>
      <c r="AQ20" s="89"/>
      <c r="AR20" s="89"/>
      <c r="AS20" s="89"/>
      <c r="AT20" s="89"/>
      <c r="AU20" s="89"/>
      <c r="AV20" s="89"/>
      <c r="AW20" s="89"/>
      <c r="AX20" s="89"/>
      <c r="AY20" s="89"/>
      <c r="AZ20" s="89"/>
      <c r="BA20" s="89"/>
      <c r="BB20" s="89"/>
      <c r="BC20" s="89"/>
      <c r="BD20" s="89"/>
      <c r="BE20" s="89"/>
      <c r="BF20" s="89"/>
      <c r="BG20" s="89"/>
      <c r="BH20" s="89"/>
    </row>
    <row r="21" spans="1:62" ht="15" customHeight="1" x14ac:dyDescent="0.4">
      <c r="A21" s="56"/>
      <c r="B21" s="56"/>
      <c r="C21" s="56"/>
      <c r="D21" s="55" t="s">
        <v>25</v>
      </c>
      <c r="E21" s="55"/>
      <c r="F21" s="55"/>
      <c r="G21" s="55"/>
      <c r="H21" s="55"/>
      <c r="I21" s="55"/>
      <c r="J21" s="55"/>
      <c r="K21" s="55"/>
      <c r="L21" s="55"/>
      <c r="M21" s="55"/>
      <c r="N21" s="55" t="str">
        <f>AU26</f>
        <v>144 WEST STREET, CHICACO ILLINOIS</v>
      </c>
      <c r="O21" s="55"/>
      <c r="P21" s="55"/>
      <c r="Q21" s="55"/>
      <c r="R21" s="55"/>
      <c r="S21" s="55"/>
      <c r="T21" s="55"/>
      <c r="U21" s="55"/>
      <c r="V21" s="55"/>
      <c r="W21" s="55"/>
      <c r="X21" s="55"/>
      <c r="Y21" s="55"/>
      <c r="Z21" s="55"/>
      <c r="AA21" s="55"/>
      <c r="AB21" s="55"/>
      <c r="AC21" s="55"/>
      <c r="AD21" s="55"/>
      <c r="AE21" s="55"/>
      <c r="AF21" s="55"/>
      <c r="AG21" s="55"/>
      <c r="AH21" s="55"/>
      <c r="AI21" s="55"/>
      <c r="AJ21" s="55"/>
      <c r="AL21" s="90"/>
      <c r="AM21" s="90"/>
      <c r="AN21" s="90"/>
      <c r="AO21" s="90"/>
      <c r="AP21" s="90"/>
      <c r="AQ21" s="90"/>
      <c r="AR21" s="90"/>
      <c r="AS21" s="90"/>
      <c r="AT21" s="90"/>
      <c r="AU21" s="90"/>
      <c r="AV21" s="90"/>
      <c r="AW21" s="90"/>
      <c r="AX21" s="90"/>
      <c r="AY21" s="90"/>
      <c r="AZ21" s="90"/>
      <c r="BA21" s="90"/>
      <c r="BB21" s="90"/>
      <c r="BC21" s="90"/>
      <c r="BD21" s="90"/>
      <c r="BE21" s="90"/>
      <c r="BF21" s="90"/>
      <c r="BG21" s="90"/>
      <c r="BH21" s="90"/>
    </row>
    <row r="22" spans="1:62" ht="15" customHeight="1" x14ac:dyDescent="0.4">
      <c r="A22" s="55" t="s">
        <v>43</v>
      </c>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L22" s="51" t="s">
        <v>91</v>
      </c>
      <c r="AM22" s="51"/>
      <c r="AN22" s="51"/>
      <c r="AO22" s="51"/>
      <c r="AP22" s="51"/>
      <c r="AQ22" s="51"/>
      <c r="AR22" s="51"/>
      <c r="AS22" s="51"/>
      <c r="AT22" s="51"/>
      <c r="AU22" s="339" t="s">
        <v>167</v>
      </c>
      <c r="AV22" s="339"/>
      <c r="AW22" s="339"/>
      <c r="AX22" s="339"/>
      <c r="AY22" s="339"/>
      <c r="AZ22" s="339"/>
      <c r="BA22" s="339"/>
      <c r="BB22" s="339"/>
      <c r="BC22" s="339"/>
      <c r="BD22" s="339"/>
      <c r="BE22" s="339"/>
      <c r="BF22" s="339"/>
      <c r="BG22" s="339"/>
      <c r="BH22" s="339"/>
    </row>
    <row r="23" spans="1:62" ht="15" customHeight="1" x14ac:dyDescent="0.4">
      <c r="A23" s="30" t="str">
        <f>IF(AU30="","","")</f>
        <v></v>
      </c>
      <c r="B23" s="54" t="str">
        <f>AU30</f>
        <v>Savings Deposits</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L23" s="51" t="s">
        <v>23</v>
      </c>
      <c r="AM23" s="51"/>
      <c r="AN23" s="51"/>
      <c r="AO23" s="51"/>
      <c r="AP23" s="51"/>
      <c r="AQ23" s="51"/>
      <c r="AR23" s="51"/>
      <c r="AS23" s="51"/>
      <c r="AT23" s="51"/>
      <c r="AU23" s="344" t="s">
        <v>168</v>
      </c>
      <c r="AV23" s="344"/>
      <c r="AW23" s="344"/>
      <c r="AX23" s="344"/>
      <c r="AY23" s="344"/>
      <c r="AZ23" s="344"/>
      <c r="BA23" s="344"/>
      <c r="BB23" s="344"/>
      <c r="BC23" s="344"/>
      <c r="BD23" s="344"/>
      <c r="BE23" s="344"/>
      <c r="BF23" s="344"/>
      <c r="BG23" s="344"/>
      <c r="BH23" s="344"/>
    </row>
    <row r="24" spans="1:62" ht="15" customHeight="1" x14ac:dyDescent="0.4">
      <c r="A24" s="30" t="str">
        <f t="shared" ref="A24:A25" si="1">IF(AU31="","","")</f>
        <v/>
      </c>
      <c r="B24" s="54">
        <f>AU31</f>
        <v>0</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L24" s="51" t="s">
        <v>24</v>
      </c>
      <c r="AM24" s="51"/>
      <c r="AN24" s="51"/>
      <c r="AO24" s="51"/>
      <c r="AP24" s="51"/>
      <c r="AQ24" s="51"/>
      <c r="AR24" s="51"/>
      <c r="AS24" s="51"/>
      <c r="AT24" s="88"/>
      <c r="AU24" s="346">
        <v>1998</v>
      </c>
      <c r="AV24" s="347"/>
      <c r="AW24" s="347"/>
      <c r="AX24" s="46" t="s">
        <v>31</v>
      </c>
      <c r="AY24" s="347">
        <v>2</v>
      </c>
      <c r="AZ24" s="347"/>
      <c r="BA24" s="46" t="s">
        <v>32</v>
      </c>
      <c r="BB24" s="347">
        <v>8</v>
      </c>
      <c r="BC24" s="347"/>
      <c r="BD24" s="46" t="s">
        <v>33</v>
      </c>
      <c r="BE24" s="92"/>
      <c r="BF24" s="92"/>
      <c r="BG24" s="92"/>
      <c r="BH24" s="93"/>
    </row>
    <row r="25" spans="1:62" ht="15" customHeight="1" x14ac:dyDescent="0.4">
      <c r="A25" s="30" t="str">
        <f t="shared" si="1"/>
        <v/>
      </c>
      <c r="B25" s="54">
        <f>AU32</f>
        <v>0</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L25" s="51" t="s">
        <v>30</v>
      </c>
      <c r="AM25" s="51"/>
      <c r="AN25" s="51"/>
      <c r="AO25" s="51"/>
      <c r="AP25" s="51"/>
      <c r="AQ25" s="51"/>
      <c r="AR25" s="51"/>
      <c r="AS25" s="51"/>
      <c r="AT25" s="51"/>
      <c r="AU25" s="341" t="s">
        <v>155</v>
      </c>
      <c r="AV25" s="341"/>
      <c r="AW25" s="341"/>
      <c r="AX25" s="341"/>
      <c r="AY25" s="341"/>
      <c r="AZ25" s="341"/>
      <c r="BA25" s="341"/>
      <c r="BB25" s="341"/>
      <c r="BC25" s="341"/>
      <c r="BD25" s="341"/>
      <c r="BE25" s="341"/>
      <c r="BF25" s="341"/>
      <c r="BG25" s="341"/>
      <c r="BH25" s="341"/>
    </row>
    <row r="26" spans="1:62" ht="15" customHeight="1" x14ac:dyDescent="0.4">
      <c r="A26" s="30"/>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L26" s="51" t="s">
        <v>25</v>
      </c>
      <c r="AM26" s="51"/>
      <c r="AN26" s="51"/>
      <c r="AO26" s="51"/>
      <c r="AP26" s="51"/>
      <c r="AQ26" s="51"/>
      <c r="AR26" s="51"/>
      <c r="AS26" s="51"/>
      <c r="AT26" s="51"/>
      <c r="AU26" s="339" t="s">
        <v>169</v>
      </c>
      <c r="AV26" s="339"/>
      <c r="AW26" s="339"/>
      <c r="AX26" s="339"/>
      <c r="AY26" s="339"/>
      <c r="AZ26" s="339"/>
      <c r="BA26" s="339"/>
      <c r="BB26" s="339"/>
      <c r="BC26" s="339"/>
      <c r="BD26" s="339"/>
      <c r="BE26" s="339"/>
      <c r="BF26" s="339"/>
      <c r="BG26" s="339"/>
      <c r="BH26" s="339"/>
    </row>
    <row r="27" spans="1:62" ht="15" customHeight="1" x14ac:dyDescent="0.4">
      <c r="A27" s="53" t="str">
        <f>IF($AU$37="","","BANK ACCOUNT INFORMATION:")</f>
        <v>BANK ACCOUNT INFORMATION:</v>
      </c>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L27" s="51" t="s">
        <v>28</v>
      </c>
      <c r="AM27" s="51"/>
      <c r="AN27" s="51"/>
      <c r="AO27" s="51"/>
      <c r="AP27" s="51"/>
      <c r="AQ27" s="51"/>
      <c r="AR27" s="51"/>
      <c r="AS27" s="51"/>
      <c r="AT27" s="51"/>
      <c r="AU27" s="340">
        <v>52128.67</v>
      </c>
      <c r="AV27" s="340"/>
      <c r="AW27" s="340"/>
      <c r="AX27" s="340"/>
      <c r="AY27" s="340"/>
      <c r="AZ27" s="340"/>
      <c r="BA27" s="340"/>
      <c r="BB27" s="340"/>
      <c r="BC27" s="340"/>
      <c r="BD27" s="340"/>
      <c r="BE27" s="340"/>
      <c r="BF27" s="340"/>
      <c r="BG27" s="340"/>
      <c r="BH27" s="340"/>
    </row>
    <row r="28" spans="1:62" ht="15" customHeight="1" x14ac:dyDescent="0.4">
      <c r="A28" s="56"/>
      <c r="B28" s="56"/>
      <c r="C28" s="56"/>
      <c r="D28" s="55" t="str">
        <f t="shared" ref="D28:D34" si="2">IF($AU$37="","",D15)</f>
        <v>BANK NAME</v>
      </c>
      <c r="E28" s="55"/>
      <c r="F28" s="55"/>
      <c r="G28" s="55"/>
      <c r="H28" s="55"/>
      <c r="I28" s="55"/>
      <c r="J28" s="55"/>
      <c r="K28" s="55"/>
      <c r="L28" s="55"/>
      <c r="M28" s="55"/>
      <c r="N28" s="54" t="str">
        <f>IF(AU37="","",AU37)</f>
        <v>BANK OF MERRILL LYNCH</v>
      </c>
      <c r="O28" s="54"/>
      <c r="P28" s="54"/>
      <c r="Q28" s="54"/>
      <c r="R28" s="54"/>
      <c r="S28" s="54"/>
      <c r="T28" s="54"/>
      <c r="U28" s="54"/>
      <c r="V28" s="54"/>
      <c r="W28" s="54"/>
      <c r="X28" s="54"/>
      <c r="Y28" s="54"/>
      <c r="Z28" s="54"/>
      <c r="AA28" s="54"/>
      <c r="AB28" s="54"/>
      <c r="AC28" s="54"/>
      <c r="AD28" s="54"/>
      <c r="AE28" s="54"/>
      <c r="AF28" s="54"/>
      <c r="AG28" s="54"/>
      <c r="AH28" s="54"/>
      <c r="AI28" s="54"/>
      <c r="AJ28" s="54"/>
      <c r="AL28" s="51" t="s">
        <v>29</v>
      </c>
      <c r="AM28" s="51"/>
      <c r="AN28" s="51"/>
      <c r="AO28" s="51"/>
      <c r="AP28" s="51"/>
      <c r="AQ28" s="51"/>
      <c r="AR28" s="51"/>
      <c r="AS28" s="51"/>
      <c r="AT28" s="51"/>
      <c r="AU28" s="345" t="s">
        <v>154</v>
      </c>
      <c r="AV28" s="345"/>
      <c r="AW28" s="345"/>
      <c r="AX28" s="345"/>
      <c r="AY28" s="345"/>
      <c r="AZ28" s="345"/>
      <c r="BA28" s="345"/>
      <c r="BB28" s="345"/>
      <c r="BC28" s="345"/>
      <c r="BD28" s="345"/>
      <c r="BE28" s="345"/>
      <c r="BF28" s="345"/>
      <c r="BG28" s="345"/>
      <c r="BH28" s="345"/>
    </row>
    <row r="29" spans="1:62" ht="15" customHeight="1" x14ac:dyDescent="0.4">
      <c r="A29" s="56"/>
      <c r="B29" s="56"/>
      <c r="C29" s="56"/>
      <c r="D29" s="55" t="str">
        <f t="shared" si="2"/>
        <v>ACCOUNT NAME</v>
      </c>
      <c r="E29" s="55"/>
      <c r="F29" s="55"/>
      <c r="G29" s="55"/>
      <c r="H29" s="55"/>
      <c r="I29" s="55"/>
      <c r="J29" s="55"/>
      <c r="K29" s="55"/>
      <c r="L29" s="55"/>
      <c r="M29" s="55"/>
      <c r="N29" s="54" t="str">
        <f>UPPER(IF(AU37="","",SPONAME))</f>
        <v>MICHAEL PETER SMITH</v>
      </c>
      <c r="O29" s="54"/>
      <c r="P29" s="54"/>
      <c r="Q29" s="54"/>
      <c r="R29" s="54"/>
      <c r="S29" s="54"/>
      <c r="T29" s="54"/>
      <c r="U29" s="54"/>
      <c r="V29" s="54"/>
      <c r="W29" s="54"/>
      <c r="X29" s="54"/>
      <c r="Y29" s="54"/>
      <c r="Z29" s="54"/>
      <c r="AA29" s="54"/>
      <c r="AB29" s="54"/>
      <c r="AC29" s="54"/>
      <c r="AD29" s="54"/>
      <c r="AE29" s="54"/>
      <c r="AF29" s="54"/>
      <c r="AG29" s="54"/>
      <c r="AH29" s="54"/>
      <c r="AI29" s="54"/>
      <c r="AJ29" s="54"/>
      <c r="AL29" s="51" t="str">
        <f>"CURRENCY RATE ("&amp;AU28&amp;" TO JPY)"</f>
        <v>CURRENCY RATE (USD TO JPY)</v>
      </c>
      <c r="AM29" s="51"/>
      <c r="AN29" s="51"/>
      <c r="AO29" s="51"/>
      <c r="AP29" s="51"/>
      <c r="AQ29" s="51"/>
      <c r="AR29" s="51"/>
      <c r="AS29" s="51"/>
      <c r="AT29" s="88"/>
      <c r="AU29" s="105">
        <v>1</v>
      </c>
      <c r="AV29" s="106"/>
      <c r="AW29" s="106" t="str">
        <f>AU28</f>
        <v>USD</v>
      </c>
      <c r="AX29" s="106"/>
      <c r="AY29" s="49" t="s">
        <v>156</v>
      </c>
      <c r="AZ29" s="105">
        <v>0.91</v>
      </c>
      <c r="BA29" s="106"/>
      <c r="BB29" s="206"/>
      <c r="BC29" s="106" t="s">
        <v>157</v>
      </c>
      <c r="BD29" s="106"/>
      <c r="BE29" s="106"/>
      <c r="BF29" s="106"/>
      <c r="BG29" s="106"/>
      <c r="BH29" s="206"/>
    </row>
    <row r="30" spans="1:62" ht="15" customHeight="1" x14ac:dyDescent="0.4">
      <c r="A30" s="56"/>
      <c r="B30" s="56"/>
      <c r="C30" s="56"/>
      <c r="D30" s="55" t="str">
        <f t="shared" si="2"/>
        <v>ACCOUNT NUMBER</v>
      </c>
      <c r="E30" s="55"/>
      <c r="F30" s="55"/>
      <c r="G30" s="55"/>
      <c r="H30" s="55"/>
      <c r="I30" s="55"/>
      <c r="J30" s="55"/>
      <c r="K30" s="55"/>
      <c r="L30" s="55"/>
      <c r="M30" s="55"/>
      <c r="N30" s="54" t="str">
        <f>IF(AU38="","",AU38)</f>
        <v>84654644864684</v>
      </c>
      <c r="O30" s="54"/>
      <c r="P30" s="54"/>
      <c r="Q30" s="54"/>
      <c r="R30" s="54"/>
      <c r="S30" s="54"/>
      <c r="T30" s="54"/>
      <c r="U30" s="54"/>
      <c r="V30" s="54"/>
      <c r="W30" s="54"/>
      <c r="X30" s="54"/>
      <c r="Y30" s="54"/>
      <c r="Z30" s="54"/>
      <c r="AA30" s="54"/>
      <c r="AB30" s="54"/>
      <c r="AC30" s="54"/>
      <c r="AD30" s="54"/>
      <c r="AE30" s="54"/>
      <c r="AF30" s="54"/>
      <c r="AG30" s="54"/>
      <c r="AH30" s="54"/>
      <c r="AI30" s="54"/>
      <c r="AJ30" s="54"/>
      <c r="AL30" s="51" t="s">
        <v>44</v>
      </c>
      <c r="AM30" s="51"/>
      <c r="AN30" s="51"/>
      <c r="AO30" s="51"/>
      <c r="AP30" s="51"/>
      <c r="AQ30" s="51"/>
      <c r="AR30" s="51"/>
      <c r="AS30" s="51"/>
      <c r="AT30" s="51"/>
      <c r="AU30" s="341" t="s">
        <v>161</v>
      </c>
      <c r="AV30" s="341"/>
      <c r="AW30" s="341"/>
      <c r="AX30" s="341"/>
      <c r="AY30" s="341"/>
      <c r="AZ30" s="341"/>
      <c r="BA30" s="341"/>
      <c r="BB30" s="341"/>
      <c r="BC30" s="341"/>
      <c r="BD30" s="341"/>
      <c r="BE30" s="341"/>
      <c r="BF30" s="341"/>
      <c r="BG30" s="341"/>
      <c r="BH30" s="341"/>
    </row>
    <row r="31" spans="1:62" ht="15" customHeight="1" x14ac:dyDescent="0.4">
      <c r="A31" s="56"/>
      <c r="B31" s="56"/>
      <c r="C31" s="56"/>
      <c r="D31" s="55" t="str">
        <f t="shared" si="2"/>
        <v>DATE ACCOUNT OPENED</v>
      </c>
      <c r="E31" s="55"/>
      <c r="F31" s="55"/>
      <c r="G31" s="55"/>
      <c r="H31" s="55"/>
      <c r="I31" s="55"/>
      <c r="J31" s="55"/>
      <c r="K31" s="55"/>
      <c r="L31" s="55"/>
      <c r="M31" s="55"/>
      <c r="N31" s="54" t="str">
        <f>IF(AU39="","",AU39&amp;"/"&amp;AY39&amp;"/"&amp;BB39)</f>
        <v>1982/1/3</v>
      </c>
      <c r="O31" s="54"/>
      <c r="P31" s="54"/>
      <c r="Q31" s="54"/>
      <c r="R31" s="54"/>
      <c r="S31" s="54"/>
      <c r="T31" s="54"/>
      <c r="U31" s="54"/>
      <c r="V31" s="54"/>
      <c r="W31" s="54"/>
      <c r="X31" s="54"/>
      <c r="Y31" s="54"/>
      <c r="Z31" s="54"/>
      <c r="AA31" s="54"/>
      <c r="AB31" s="54"/>
      <c r="AC31" s="54"/>
      <c r="AD31" s="54"/>
      <c r="AE31" s="54"/>
      <c r="AF31" s="54"/>
      <c r="AG31" s="54"/>
      <c r="AH31" s="54"/>
      <c r="AI31" s="54"/>
      <c r="AJ31" s="54"/>
      <c r="AL31" s="51" t="s">
        <v>144</v>
      </c>
      <c r="AM31" s="51"/>
      <c r="AN31" s="51"/>
      <c r="AO31" s="51"/>
      <c r="AP31" s="51"/>
      <c r="AQ31" s="51"/>
      <c r="AR31" s="51"/>
      <c r="AS31" s="51"/>
      <c r="AT31" s="51"/>
      <c r="AU31" s="339"/>
      <c r="AV31" s="339"/>
      <c r="AW31" s="339"/>
      <c r="AX31" s="339"/>
      <c r="AY31" s="339"/>
      <c r="AZ31" s="339"/>
      <c r="BA31" s="339"/>
      <c r="BB31" s="339"/>
      <c r="BC31" s="339"/>
      <c r="BD31" s="339"/>
      <c r="BE31" s="339"/>
      <c r="BF31" s="339"/>
      <c r="BG31" s="339"/>
      <c r="BH31" s="339"/>
    </row>
    <row r="32" spans="1:62" ht="15" customHeight="1" x14ac:dyDescent="0.4">
      <c r="A32" s="56"/>
      <c r="B32" s="56"/>
      <c r="C32" s="56"/>
      <c r="D32" s="55" t="str">
        <f t="shared" si="2"/>
        <v>TYPE OF ACCOUNT</v>
      </c>
      <c r="E32" s="55"/>
      <c r="F32" s="55"/>
      <c r="G32" s="55"/>
      <c r="H32" s="55"/>
      <c r="I32" s="55"/>
      <c r="J32" s="55"/>
      <c r="K32" s="55"/>
      <c r="L32" s="55"/>
      <c r="M32" s="55"/>
      <c r="N32" s="54" t="str">
        <f>IF(AU40="","",AU40)</f>
        <v>Current Account</v>
      </c>
      <c r="O32" s="54"/>
      <c r="P32" s="54"/>
      <c r="Q32" s="54"/>
      <c r="R32" s="54"/>
      <c r="S32" s="54"/>
      <c r="T32" s="54"/>
      <c r="U32" s="54"/>
      <c r="V32" s="54"/>
      <c r="W32" s="54"/>
      <c r="X32" s="54"/>
      <c r="Y32" s="54"/>
      <c r="Z32" s="54"/>
      <c r="AA32" s="54"/>
      <c r="AB32" s="54"/>
      <c r="AC32" s="54"/>
      <c r="AD32" s="54"/>
      <c r="AE32" s="54"/>
      <c r="AF32" s="54"/>
      <c r="AG32" s="54"/>
      <c r="AH32" s="54"/>
      <c r="AI32" s="54"/>
      <c r="AJ32" s="54"/>
      <c r="AL32" s="51" t="s">
        <v>145</v>
      </c>
      <c r="AM32" s="51"/>
      <c r="AN32" s="51"/>
      <c r="AO32" s="51"/>
      <c r="AP32" s="51"/>
      <c r="AQ32" s="51"/>
      <c r="AR32" s="51"/>
      <c r="AS32" s="51"/>
      <c r="AT32" s="51"/>
      <c r="AU32" s="339"/>
      <c r="AV32" s="339"/>
      <c r="AW32" s="339"/>
      <c r="AX32" s="339"/>
      <c r="AY32" s="339"/>
      <c r="AZ32" s="339"/>
      <c r="BA32" s="339"/>
      <c r="BB32" s="339"/>
      <c r="BC32" s="339"/>
      <c r="BD32" s="339"/>
      <c r="BE32" s="339"/>
      <c r="BF32" s="339"/>
      <c r="BG32" s="339"/>
      <c r="BH32" s="339"/>
    </row>
    <row r="33" spans="1:60" ht="15" customHeight="1" x14ac:dyDescent="0.4">
      <c r="A33" s="56"/>
      <c r="B33" s="56"/>
      <c r="C33" s="56"/>
      <c r="D33" s="55" t="str">
        <f t="shared" si="2"/>
        <v>CURRENT BALANCE</v>
      </c>
      <c r="E33" s="55"/>
      <c r="F33" s="55"/>
      <c r="G33" s="55"/>
      <c r="H33" s="55"/>
      <c r="I33" s="55"/>
      <c r="J33" s="55"/>
      <c r="K33" s="55"/>
      <c r="L33" s="55"/>
      <c r="M33" s="55"/>
      <c r="N33" s="55" t="str">
        <f>IF(AU37="","",TEXT(AU42,"##,##,###.##")&amp;" "&amp;AU43&amp;"  (Rate: 1 "&amp;AW44&amp;" = "&amp;AZ44&amp;" JPY)")</f>
        <v>3,120. USD  (Rate: 1 USD = 0.91 JPY)</v>
      </c>
      <c r="O33" s="55"/>
      <c r="P33" s="55"/>
      <c r="Q33" s="55"/>
      <c r="R33" s="55"/>
      <c r="S33" s="55"/>
      <c r="T33" s="55"/>
      <c r="U33" s="55"/>
      <c r="V33" s="55"/>
      <c r="W33" s="55"/>
      <c r="X33" s="55"/>
      <c r="Y33" s="55"/>
      <c r="Z33" s="55"/>
      <c r="AA33" s="55"/>
      <c r="AB33" s="55"/>
      <c r="AC33" s="55"/>
      <c r="AD33" s="55"/>
      <c r="AE33" s="55"/>
      <c r="AF33" s="55"/>
      <c r="AG33" s="55"/>
      <c r="AH33" s="55"/>
      <c r="AI33" s="55"/>
      <c r="AJ33" s="55"/>
      <c r="AL33" s="85" t="s">
        <v>48</v>
      </c>
      <c r="AM33" s="85"/>
      <c r="AN33" s="85"/>
      <c r="AO33" s="85"/>
      <c r="AP33" s="85"/>
      <c r="AQ33" s="85"/>
      <c r="AR33" s="85"/>
      <c r="AS33" s="85"/>
      <c r="AT33" s="85"/>
      <c r="AU33" s="85"/>
      <c r="AV33" s="85"/>
      <c r="AW33" s="85"/>
      <c r="AX33" s="85"/>
      <c r="AY33" s="85"/>
      <c r="AZ33" s="85"/>
      <c r="BA33" s="85"/>
      <c r="BB33" s="85"/>
      <c r="BC33" s="85"/>
      <c r="BD33" s="85"/>
      <c r="BE33" s="85"/>
      <c r="BF33" s="85"/>
      <c r="BG33" s="85"/>
      <c r="BH33" s="85"/>
    </row>
    <row r="34" spans="1:60" ht="15" customHeight="1" x14ac:dyDescent="0.4">
      <c r="A34" s="56"/>
      <c r="B34" s="56"/>
      <c r="C34" s="56"/>
      <c r="D34" s="55" t="str">
        <f t="shared" si="2"/>
        <v>BANK ADDRESS</v>
      </c>
      <c r="E34" s="55"/>
      <c r="F34" s="55"/>
      <c r="G34" s="55"/>
      <c r="H34" s="55"/>
      <c r="I34" s="55"/>
      <c r="J34" s="55"/>
      <c r="K34" s="55"/>
      <c r="L34" s="55"/>
      <c r="M34" s="55"/>
      <c r="N34" s="54" t="str">
        <f>IF(AU41="","",AU41)</f>
        <v>192 ADDISON BVD, CHICAGO ILLINOIS</v>
      </c>
      <c r="O34" s="54"/>
      <c r="P34" s="54"/>
      <c r="Q34" s="54"/>
      <c r="R34" s="54"/>
      <c r="S34" s="54"/>
      <c r="T34" s="54"/>
      <c r="U34" s="54"/>
      <c r="V34" s="54"/>
      <c r="W34" s="54"/>
      <c r="X34" s="54"/>
      <c r="Y34" s="54"/>
      <c r="Z34" s="54"/>
      <c r="AA34" s="54"/>
      <c r="AB34" s="54"/>
      <c r="AC34" s="54"/>
      <c r="AD34" s="54"/>
      <c r="AE34" s="54"/>
      <c r="AF34" s="54"/>
      <c r="AG34" s="54"/>
      <c r="AH34" s="54"/>
      <c r="AI34" s="54"/>
      <c r="AJ34" s="54"/>
      <c r="AL34" s="81"/>
      <c r="AM34" s="81"/>
      <c r="AN34" s="81"/>
      <c r="AO34" s="81"/>
      <c r="AP34" s="81"/>
      <c r="AQ34" s="81"/>
      <c r="AR34" s="81"/>
      <c r="AS34" s="81"/>
      <c r="AT34" s="81"/>
      <c r="AU34" s="81"/>
      <c r="AV34" s="81"/>
      <c r="AW34" s="81"/>
      <c r="AX34" s="81"/>
      <c r="AY34" s="81"/>
      <c r="AZ34" s="81"/>
      <c r="BA34" s="81"/>
      <c r="BB34" s="81"/>
      <c r="BC34" s="81"/>
      <c r="BD34" s="81"/>
      <c r="BE34" s="81"/>
      <c r="BF34" s="81"/>
      <c r="BG34" s="81"/>
      <c r="BH34" s="81"/>
    </row>
    <row r="35" spans="1:60" ht="15" customHeight="1" x14ac:dyDescent="0.4">
      <c r="A35" s="55" t="str">
        <f>IF($AU$37="","","This account is used for multiple pruposes as detailed:")</f>
        <v>This account is used for multiple pruposes as detailed:</v>
      </c>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L35" s="79" t="s">
        <v>49</v>
      </c>
      <c r="AM35" s="79"/>
      <c r="AN35" s="79"/>
      <c r="AO35" s="79"/>
      <c r="AP35" s="79"/>
      <c r="AQ35" s="79"/>
      <c r="AR35" s="79"/>
      <c r="AS35" s="79"/>
      <c r="AT35" s="79"/>
      <c r="AU35" s="79"/>
      <c r="AV35" s="79"/>
      <c r="AW35" s="79"/>
      <c r="AX35" s="79"/>
      <c r="AY35" s="79"/>
      <c r="AZ35" s="79"/>
      <c r="BA35" s="79"/>
      <c r="BB35" s="79"/>
      <c r="BC35" s="79"/>
      <c r="BD35" s="79"/>
      <c r="BE35" s="79"/>
      <c r="BF35" s="79"/>
      <c r="BG35" s="79"/>
      <c r="BH35" s="79"/>
    </row>
    <row r="36" spans="1:60" ht="15" customHeight="1" x14ac:dyDescent="0.4">
      <c r="A36" s="30" t="str">
        <f>IF(AU45="","","")</f>
        <v></v>
      </c>
      <c r="B36" s="54" t="str">
        <f>AU45</f>
        <v>Salary Payments</v>
      </c>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L36" s="80"/>
      <c r="AM36" s="80"/>
      <c r="AN36" s="80"/>
      <c r="AO36" s="80"/>
      <c r="AP36" s="80"/>
      <c r="AQ36" s="80"/>
      <c r="AR36" s="80"/>
      <c r="AS36" s="80"/>
      <c r="AT36" s="80"/>
      <c r="AU36" s="80"/>
      <c r="AV36" s="80"/>
      <c r="AW36" s="80"/>
      <c r="AX36" s="80"/>
      <c r="AY36" s="80"/>
      <c r="AZ36" s="80"/>
      <c r="BA36" s="80"/>
      <c r="BB36" s="80"/>
      <c r="BC36" s="80"/>
      <c r="BD36" s="80"/>
      <c r="BE36" s="80"/>
      <c r="BF36" s="80"/>
      <c r="BG36" s="80"/>
      <c r="BH36" s="80"/>
    </row>
    <row r="37" spans="1:60" ht="15" customHeight="1" x14ac:dyDescent="0.4">
      <c r="A37" s="30" t="str">
        <f t="shared" ref="A37:A38" si="3">IF(AU46="","","")</f>
        <v></v>
      </c>
      <c r="B37" s="54" t="str">
        <f>AU46</f>
        <v>Mortgage &amp; Utility Bill Payments</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L37" s="51" t="s">
        <v>91</v>
      </c>
      <c r="AM37" s="51"/>
      <c r="AN37" s="51"/>
      <c r="AO37" s="51"/>
      <c r="AP37" s="51"/>
      <c r="AQ37" s="51"/>
      <c r="AR37" s="51"/>
      <c r="AS37" s="51"/>
      <c r="AT37" s="51"/>
      <c r="AU37" s="339" t="s">
        <v>170</v>
      </c>
      <c r="AV37" s="339"/>
      <c r="AW37" s="339"/>
      <c r="AX37" s="339"/>
      <c r="AY37" s="339"/>
      <c r="AZ37" s="339"/>
      <c r="BA37" s="339"/>
      <c r="BB37" s="339"/>
      <c r="BC37" s="339"/>
      <c r="BD37" s="339"/>
      <c r="BE37" s="339"/>
      <c r="BF37" s="339"/>
      <c r="BG37" s="339"/>
      <c r="BH37" s="339"/>
    </row>
    <row r="38" spans="1:60" ht="15" customHeight="1" x14ac:dyDescent="0.4">
      <c r="A38" s="30" t="str">
        <f t="shared" si="3"/>
        <v></v>
      </c>
      <c r="B38" s="54" t="str">
        <f>AU47</f>
        <v>General Use (Shopping etc.)</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L38" s="51" t="s">
        <v>23</v>
      </c>
      <c r="AM38" s="51"/>
      <c r="AN38" s="51"/>
      <c r="AO38" s="51"/>
      <c r="AP38" s="51"/>
      <c r="AQ38" s="51"/>
      <c r="AR38" s="51"/>
      <c r="AS38" s="51"/>
      <c r="AT38" s="51"/>
      <c r="AU38" s="344" t="s">
        <v>171</v>
      </c>
      <c r="AV38" s="344"/>
      <c r="AW38" s="344"/>
      <c r="AX38" s="344"/>
      <c r="AY38" s="344"/>
      <c r="AZ38" s="344"/>
      <c r="BA38" s="344"/>
      <c r="BB38" s="344"/>
      <c r="BC38" s="344"/>
      <c r="BD38" s="344"/>
      <c r="BE38" s="344"/>
      <c r="BF38" s="344"/>
      <c r="BG38" s="344"/>
      <c r="BH38" s="344"/>
    </row>
    <row r="39" spans="1:60" ht="15" customHeight="1" x14ac:dyDescent="0.4">
      <c r="A39" s="30"/>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L39" s="51" t="s">
        <v>24</v>
      </c>
      <c r="AM39" s="51"/>
      <c r="AN39" s="51"/>
      <c r="AO39" s="51"/>
      <c r="AP39" s="51"/>
      <c r="AQ39" s="51"/>
      <c r="AR39" s="51"/>
      <c r="AS39" s="51"/>
      <c r="AT39" s="88"/>
      <c r="AU39" s="342">
        <v>1982</v>
      </c>
      <c r="AV39" s="343"/>
      <c r="AW39" s="343"/>
      <c r="AX39" s="46" t="s">
        <v>31</v>
      </c>
      <c r="AY39" s="343">
        <v>1</v>
      </c>
      <c r="AZ39" s="343"/>
      <c r="BA39" s="46" t="s">
        <v>32</v>
      </c>
      <c r="BB39" s="343">
        <v>3</v>
      </c>
      <c r="BC39" s="343"/>
      <c r="BD39" s="46" t="s">
        <v>33</v>
      </c>
      <c r="BE39" s="92"/>
      <c r="BF39" s="92"/>
      <c r="BG39" s="92"/>
      <c r="BH39" s="93"/>
    </row>
    <row r="40" spans="1:60" ht="15" customHeight="1" x14ac:dyDescent="0.4">
      <c r="A40" s="53" t="str">
        <f>IF($AU$52="","","BANK ACCOUNT INFORMATION:")</f>
        <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L40" s="51" t="s">
        <v>30</v>
      </c>
      <c r="AM40" s="51"/>
      <c r="AN40" s="51"/>
      <c r="AO40" s="51"/>
      <c r="AP40" s="51"/>
      <c r="AQ40" s="51"/>
      <c r="AR40" s="51"/>
      <c r="AS40" s="51"/>
      <c r="AT40" s="51"/>
      <c r="AU40" s="341" t="s">
        <v>172</v>
      </c>
      <c r="AV40" s="341"/>
      <c r="AW40" s="341"/>
      <c r="AX40" s="341"/>
      <c r="AY40" s="341"/>
      <c r="AZ40" s="341"/>
      <c r="BA40" s="341"/>
      <c r="BB40" s="341"/>
      <c r="BC40" s="341"/>
      <c r="BD40" s="341"/>
      <c r="BE40" s="341"/>
      <c r="BF40" s="341"/>
      <c r="BG40" s="341"/>
      <c r="BH40" s="341"/>
    </row>
    <row r="41" spans="1:60" ht="15" customHeight="1" x14ac:dyDescent="0.4">
      <c r="A41" s="56"/>
      <c r="B41" s="56"/>
      <c r="C41" s="56"/>
      <c r="D41" s="55" t="str">
        <f>IF($AU$52="","",D15)</f>
        <v/>
      </c>
      <c r="E41" s="55"/>
      <c r="F41" s="55"/>
      <c r="G41" s="55"/>
      <c r="H41" s="55"/>
      <c r="I41" s="55"/>
      <c r="J41" s="55"/>
      <c r="K41" s="55"/>
      <c r="L41" s="55"/>
      <c r="M41" s="55"/>
      <c r="N41" s="54" t="str">
        <f>IF(AU50="","",AU50)</f>
        <v/>
      </c>
      <c r="O41" s="54"/>
      <c r="P41" s="54"/>
      <c r="Q41" s="54"/>
      <c r="R41" s="54"/>
      <c r="S41" s="54"/>
      <c r="T41" s="54"/>
      <c r="U41" s="54"/>
      <c r="V41" s="54"/>
      <c r="W41" s="54"/>
      <c r="X41" s="54"/>
      <c r="Y41" s="54"/>
      <c r="Z41" s="54"/>
      <c r="AA41" s="54"/>
      <c r="AB41" s="54"/>
      <c r="AC41" s="54"/>
      <c r="AD41" s="54"/>
      <c r="AE41" s="54"/>
      <c r="AF41" s="54"/>
      <c r="AG41" s="54"/>
      <c r="AH41" s="54"/>
      <c r="AI41" s="54"/>
      <c r="AJ41" s="54"/>
      <c r="AL41" s="51" t="s">
        <v>25</v>
      </c>
      <c r="AM41" s="51"/>
      <c r="AN41" s="51"/>
      <c r="AO41" s="51"/>
      <c r="AP41" s="51"/>
      <c r="AQ41" s="51"/>
      <c r="AR41" s="51"/>
      <c r="AS41" s="51"/>
      <c r="AT41" s="51"/>
      <c r="AU41" s="339" t="s">
        <v>173</v>
      </c>
      <c r="AV41" s="339"/>
      <c r="AW41" s="339"/>
      <c r="AX41" s="339"/>
      <c r="AY41" s="339"/>
      <c r="AZ41" s="339"/>
      <c r="BA41" s="339"/>
      <c r="BB41" s="339"/>
      <c r="BC41" s="339"/>
      <c r="BD41" s="339"/>
      <c r="BE41" s="339"/>
      <c r="BF41" s="339"/>
      <c r="BG41" s="339"/>
      <c r="BH41" s="339"/>
    </row>
    <row r="42" spans="1:60" ht="15" customHeight="1" x14ac:dyDescent="0.4">
      <c r="A42" s="56"/>
      <c r="B42" s="56"/>
      <c r="C42" s="56"/>
      <c r="D42" s="55" t="str">
        <f>IF($AU$52="","",D16)</f>
        <v/>
      </c>
      <c r="E42" s="55"/>
      <c r="F42" s="55"/>
      <c r="G42" s="55"/>
      <c r="H42" s="55"/>
      <c r="I42" s="55"/>
      <c r="J42" s="55"/>
      <c r="K42" s="55"/>
      <c r="L42" s="55"/>
      <c r="M42" s="55"/>
      <c r="N42" s="54" t="str">
        <f>UPPER(IF(AU50="","",SPONAME))</f>
        <v/>
      </c>
      <c r="O42" s="54"/>
      <c r="P42" s="54"/>
      <c r="Q42" s="54"/>
      <c r="R42" s="54"/>
      <c r="S42" s="54"/>
      <c r="T42" s="54"/>
      <c r="U42" s="54"/>
      <c r="V42" s="54"/>
      <c r="W42" s="54"/>
      <c r="X42" s="54"/>
      <c r="Y42" s="54"/>
      <c r="Z42" s="54"/>
      <c r="AA42" s="54"/>
      <c r="AB42" s="54"/>
      <c r="AC42" s="54"/>
      <c r="AD42" s="54"/>
      <c r="AE42" s="54"/>
      <c r="AF42" s="54"/>
      <c r="AG42" s="54"/>
      <c r="AH42" s="54"/>
      <c r="AI42" s="54"/>
      <c r="AJ42" s="54"/>
      <c r="AL42" s="51" t="s">
        <v>28</v>
      </c>
      <c r="AM42" s="51"/>
      <c r="AN42" s="51"/>
      <c r="AO42" s="51"/>
      <c r="AP42" s="51"/>
      <c r="AQ42" s="51"/>
      <c r="AR42" s="51"/>
      <c r="AS42" s="51"/>
      <c r="AT42" s="51"/>
      <c r="AU42" s="340">
        <v>3120</v>
      </c>
      <c r="AV42" s="340"/>
      <c r="AW42" s="340"/>
      <c r="AX42" s="340"/>
      <c r="AY42" s="340"/>
      <c r="AZ42" s="340"/>
      <c r="BA42" s="340"/>
      <c r="BB42" s="340"/>
      <c r="BC42" s="340"/>
      <c r="BD42" s="340"/>
      <c r="BE42" s="340"/>
      <c r="BF42" s="340"/>
      <c r="BG42" s="340"/>
      <c r="BH42" s="340"/>
    </row>
    <row r="43" spans="1:60" ht="15" customHeight="1" x14ac:dyDescent="0.4">
      <c r="A43" s="56"/>
      <c r="B43" s="56"/>
      <c r="C43" s="56"/>
      <c r="D43" s="55" t="str">
        <f t="shared" ref="D43:D47" si="4">IF($AU$52="","",D17)</f>
        <v/>
      </c>
      <c r="E43" s="55"/>
      <c r="F43" s="55"/>
      <c r="G43" s="55"/>
      <c r="H43" s="55"/>
      <c r="I43" s="55"/>
      <c r="J43" s="55"/>
      <c r="K43" s="55"/>
      <c r="L43" s="55"/>
      <c r="M43" s="55"/>
      <c r="N43" s="54" t="str">
        <f>IF(AU51="","",AU51)</f>
        <v/>
      </c>
      <c r="O43" s="54"/>
      <c r="P43" s="54"/>
      <c r="Q43" s="54"/>
      <c r="R43" s="54"/>
      <c r="S43" s="54"/>
      <c r="T43" s="54"/>
      <c r="U43" s="54"/>
      <c r="V43" s="54"/>
      <c r="W43" s="54"/>
      <c r="X43" s="54"/>
      <c r="Y43" s="54"/>
      <c r="Z43" s="54"/>
      <c r="AA43" s="54"/>
      <c r="AB43" s="54"/>
      <c r="AC43" s="54"/>
      <c r="AD43" s="54"/>
      <c r="AE43" s="54"/>
      <c r="AF43" s="54"/>
      <c r="AG43" s="54"/>
      <c r="AH43" s="54"/>
      <c r="AI43" s="54"/>
      <c r="AJ43" s="54"/>
      <c r="AL43" s="51" t="s">
        <v>29</v>
      </c>
      <c r="AM43" s="51"/>
      <c r="AN43" s="51"/>
      <c r="AO43" s="51"/>
      <c r="AP43" s="51"/>
      <c r="AQ43" s="51"/>
      <c r="AR43" s="51"/>
      <c r="AS43" s="51"/>
      <c r="AT43" s="51"/>
      <c r="AU43" s="339" t="s">
        <v>154</v>
      </c>
      <c r="AV43" s="339"/>
      <c r="AW43" s="339"/>
      <c r="AX43" s="339"/>
      <c r="AY43" s="339"/>
      <c r="AZ43" s="339"/>
      <c r="BA43" s="339"/>
      <c r="BB43" s="339"/>
      <c r="BC43" s="339"/>
      <c r="BD43" s="339"/>
      <c r="BE43" s="339"/>
      <c r="BF43" s="339"/>
      <c r="BG43" s="339"/>
      <c r="BH43" s="339"/>
    </row>
    <row r="44" spans="1:60" ht="15" customHeight="1" x14ac:dyDescent="0.4">
      <c r="A44" s="56"/>
      <c r="B44" s="56"/>
      <c r="C44" s="56"/>
      <c r="D44" s="55" t="str">
        <f t="shared" si="4"/>
        <v/>
      </c>
      <c r="E44" s="55"/>
      <c r="F44" s="55"/>
      <c r="G44" s="55"/>
      <c r="H44" s="55"/>
      <c r="I44" s="55"/>
      <c r="J44" s="55"/>
      <c r="K44" s="55"/>
      <c r="L44" s="55"/>
      <c r="M44" s="55"/>
      <c r="N44" s="54" t="str">
        <f>IF(AU52="","",AU52&amp;"/"&amp;AY52&amp;"/"&amp;BB52)</f>
        <v/>
      </c>
      <c r="O44" s="54"/>
      <c r="P44" s="54"/>
      <c r="Q44" s="54"/>
      <c r="R44" s="54"/>
      <c r="S44" s="54"/>
      <c r="T44" s="54"/>
      <c r="U44" s="54"/>
      <c r="V44" s="54"/>
      <c r="W44" s="54"/>
      <c r="X44" s="54"/>
      <c r="Y44" s="54"/>
      <c r="Z44" s="54"/>
      <c r="AA44" s="54"/>
      <c r="AB44" s="54"/>
      <c r="AC44" s="54"/>
      <c r="AD44" s="54"/>
      <c r="AE44" s="54"/>
      <c r="AF44" s="54"/>
      <c r="AG44" s="54"/>
      <c r="AH44" s="54"/>
      <c r="AI44" s="54"/>
      <c r="AJ44" s="54"/>
      <c r="AL44" s="51" t="str">
        <f>"CURRENCY RATE ("&amp;AU43&amp;" TO JPY)"</f>
        <v>CURRENCY RATE (USD TO JPY)</v>
      </c>
      <c r="AM44" s="51"/>
      <c r="AN44" s="51"/>
      <c r="AO44" s="51"/>
      <c r="AP44" s="51"/>
      <c r="AQ44" s="51"/>
      <c r="AR44" s="51"/>
      <c r="AS44" s="51"/>
      <c r="AT44" s="51"/>
      <c r="AU44" s="105">
        <v>1</v>
      </c>
      <c r="AV44" s="106"/>
      <c r="AW44" s="106" t="str">
        <f>AU43</f>
        <v>USD</v>
      </c>
      <c r="AX44" s="106"/>
      <c r="AY44" s="49" t="s">
        <v>156</v>
      </c>
      <c r="AZ44" s="105">
        <v>0.91</v>
      </c>
      <c r="BA44" s="106"/>
      <c r="BB44" s="206"/>
      <c r="BC44" s="106" t="s">
        <v>157</v>
      </c>
      <c r="BD44" s="106"/>
      <c r="BE44" s="106"/>
      <c r="BF44" s="106"/>
      <c r="BG44" s="106"/>
      <c r="BH44" s="206"/>
    </row>
    <row r="45" spans="1:60" ht="15" customHeight="1" x14ac:dyDescent="0.4">
      <c r="A45" s="56"/>
      <c r="B45" s="56"/>
      <c r="C45" s="56"/>
      <c r="D45" s="55" t="str">
        <f t="shared" si="4"/>
        <v/>
      </c>
      <c r="E45" s="55"/>
      <c r="F45" s="55"/>
      <c r="G45" s="55"/>
      <c r="H45" s="55"/>
      <c r="I45" s="55"/>
      <c r="J45" s="55"/>
      <c r="K45" s="55"/>
      <c r="L45" s="55"/>
      <c r="M45" s="55"/>
      <c r="N45" s="54" t="str">
        <f>IF(AU53="","",AU53)</f>
        <v/>
      </c>
      <c r="O45" s="54"/>
      <c r="P45" s="54"/>
      <c r="Q45" s="54"/>
      <c r="R45" s="54"/>
      <c r="S45" s="54"/>
      <c r="T45" s="54"/>
      <c r="U45" s="54"/>
      <c r="V45" s="54"/>
      <c r="W45" s="54"/>
      <c r="X45" s="54"/>
      <c r="Y45" s="54"/>
      <c r="Z45" s="54"/>
      <c r="AA45" s="54"/>
      <c r="AB45" s="54"/>
      <c r="AC45" s="54"/>
      <c r="AD45" s="54"/>
      <c r="AE45" s="54"/>
      <c r="AF45" s="54"/>
      <c r="AG45" s="54"/>
      <c r="AH45" s="54"/>
      <c r="AI45" s="54"/>
      <c r="AJ45" s="54"/>
      <c r="AL45" s="51" t="s">
        <v>44</v>
      </c>
      <c r="AM45" s="51"/>
      <c r="AN45" s="51"/>
      <c r="AO45" s="51"/>
      <c r="AP45" s="51"/>
      <c r="AQ45" s="51"/>
      <c r="AR45" s="51"/>
      <c r="AS45" s="51"/>
      <c r="AT45" s="51"/>
      <c r="AU45" s="339" t="s">
        <v>174</v>
      </c>
      <c r="AV45" s="339"/>
      <c r="AW45" s="339"/>
      <c r="AX45" s="339"/>
      <c r="AY45" s="339"/>
      <c r="AZ45" s="339"/>
      <c r="BA45" s="339"/>
      <c r="BB45" s="339"/>
      <c r="BC45" s="339"/>
      <c r="BD45" s="339"/>
      <c r="BE45" s="339"/>
      <c r="BF45" s="339"/>
      <c r="BG45" s="339"/>
      <c r="BH45" s="339"/>
    </row>
    <row r="46" spans="1:60" ht="15" customHeight="1" x14ac:dyDescent="0.4">
      <c r="A46" s="56"/>
      <c r="B46" s="56"/>
      <c r="C46" s="56"/>
      <c r="D46" s="55" t="str">
        <f t="shared" si="4"/>
        <v/>
      </c>
      <c r="E46" s="55"/>
      <c r="F46" s="55"/>
      <c r="G46" s="55"/>
      <c r="H46" s="55"/>
      <c r="I46" s="55"/>
      <c r="J46" s="55"/>
      <c r="K46" s="55"/>
      <c r="L46" s="55"/>
      <c r="M46" s="55"/>
      <c r="N46" s="55" t="str">
        <f>IF(AU52="","",TEXT(AU57,"##,##,###.##")&amp;" "&amp;AU58&amp;"  (Rate: 1 "&amp;AW59&amp;" = "&amp;AZ59&amp;" JPY)")</f>
        <v/>
      </c>
      <c r="O46" s="55"/>
      <c r="P46" s="55"/>
      <c r="Q46" s="55"/>
      <c r="R46" s="55"/>
      <c r="S46" s="55"/>
      <c r="T46" s="55"/>
      <c r="U46" s="55"/>
      <c r="V46" s="55"/>
      <c r="W46" s="55"/>
      <c r="X46" s="55"/>
      <c r="Y46" s="55"/>
      <c r="Z46" s="55"/>
      <c r="AA46" s="55"/>
      <c r="AB46" s="55"/>
      <c r="AC46" s="55"/>
      <c r="AD46" s="55"/>
      <c r="AE46" s="55"/>
      <c r="AF46" s="55"/>
      <c r="AG46" s="55"/>
      <c r="AH46" s="55"/>
      <c r="AI46" s="55"/>
      <c r="AJ46" s="55"/>
      <c r="AL46" s="51" t="s">
        <v>144</v>
      </c>
      <c r="AM46" s="51"/>
      <c r="AN46" s="51"/>
      <c r="AO46" s="51"/>
      <c r="AP46" s="51"/>
      <c r="AQ46" s="51"/>
      <c r="AR46" s="51"/>
      <c r="AS46" s="51"/>
      <c r="AT46" s="51"/>
      <c r="AU46" s="339" t="s">
        <v>175</v>
      </c>
      <c r="AV46" s="339"/>
      <c r="AW46" s="339"/>
      <c r="AX46" s="339"/>
      <c r="AY46" s="339"/>
      <c r="AZ46" s="339"/>
      <c r="BA46" s="339"/>
      <c r="BB46" s="339"/>
      <c r="BC46" s="339"/>
      <c r="BD46" s="339"/>
      <c r="BE46" s="339"/>
      <c r="BF46" s="339"/>
      <c r="BG46" s="339"/>
      <c r="BH46" s="339"/>
    </row>
    <row r="47" spans="1:60" ht="15" customHeight="1" x14ac:dyDescent="0.4">
      <c r="A47" s="56"/>
      <c r="B47" s="56"/>
      <c r="C47" s="56"/>
      <c r="D47" s="55" t="str">
        <f t="shared" si="4"/>
        <v/>
      </c>
      <c r="E47" s="55"/>
      <c r="F47" s="55"/>
      <c r="G47" s="55"/>
      <c r="H47" s="55"/>
      <c r="I47" s="55"/>
      <c r="J47" s="55"/>
      <c r="K47" s="55"/>
      <c r="L47" s="55"/>
      <c r="M47" s="55"/>
      <c r="N47" s="54" t="str">
        <f>IF(AU54="","",AU54)</f>
        <v/>
      </c>
      <c r="O47" s="54"/>
      <c r="P47" s="54"/>
      <c r="Q47" s="54"/>
      <c r="R47" s="54"/>
      <c r="S47" s="54"/>
      <c r="T47" s="54"/>
      <c r="U47" s="54"/>
      <c r="V47" s="54"/>
      <c r="W47" s="54"/>
      <c r="X47" s="54"/>
      <c r="Y47" s="54"/>
      <c r="Z47" s="54"/>
      <c r="AA47" s="54"/>
      <c r="AB47" s="54"/>
      <c r="AC47" s="54"/>
      <c r="AD47" s="54"/>
      <c r="AE47" s="54"/>
      <c r="AF47" s="54"/>
      <c r="AG47" s="54"/>
      <c r="AH47" s="54"/>
      <c r="AI47" s="54"/>
      <c r="AJ47" s="54"/>
      <c r="AL47" s="51" t="s">
        <v>145</v>
      </c>
      <c r="AM47" s="51"/>
      <c r="AN47" s="51"/>
      <c r="AO47" s="51"/>
      <c r="AP47" s="51"/>
      <c r="AQ47" s="51"/>
      <c r="AR47" s="51"/>
      <c r="AS47" s="51"/>
      <c r="AT47" s="51"/>
      <c r="AU47" s="339" t="s">
        <v>176</v>
      </c>
      <c r="AV47" s="339"/>
      <c r="AW47" s="339"/>
      <c r="AX47" s="339"/>
      <c r="AY47" s="339"/>
      <c r="AZ47" s="339"/>
      <c r="BA47" s="339"/>
      <c r="BB47" s="339"/>
      <c r="BC47" s="339"/>
      <c r="BD47" s="339"/>
      <c r="BE47" s="339"/>
      <c r="BF47" s="339"/>
      <c r="BG47" s="339"/>
      <c r="BH47" s="339"/>
    </row>
    <row r="48" spans="1:60" ht="15" customHeight="1" x14ac:dyDescent="0.4">
      <c r="A48" s="55" t="str">
        <f>IF($AU$52="","","This account is used for multiple pruposes as detailed:")</f>
        <v/>
      </c>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L48" s="85" t="s">
        <v>142</v>
      </c>
      <c r="AM48" s="85"/>
      <c r="AN48" s="85"/>
      <c r="AO48" s="85"/>
      <c r="AP48" s="85"/>
      <c r="AQ48" s="85"/>
      <c r="AR48" s="85"/>
      <c r="AS48" s="85"/>
      <c r="AT48" s="85"/>
      <c r="AU48" s="85"/>
      <c r="AV48" s="85"/>
      <c r="AW48" s="85"/>
      <c r="AX48" s="85"/>
      <c r="AY48" s="85"/>
      <c r="AZ48" s="85"/>
      <c r="BA48" s="85"/>
      <c r="BB48" s="85"/>
      <c r="BC48" s="85"/>
      <c r="BD48" s="85"/>
      <c r="BE48" s="85"/>
      <c r="BF48" s="85"/>
      <c r="BG48" s="85"/>
      <c r="BH48" s="85"/>
    </row>
    <row r="49" spans="1:106" ht="15" customHeight="1" x14ac:dyDescent="0.4">
      <c r="A49" s="30" t="str">
        <f>IF(AU60="","","")</f>
        <v/>
      </c>
      <c r="B49" s="54">
        <f>AU60</f>
        <v>0</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CP49" s="32"/>
      <c r="CQ49" s="32"/>
      <c r="CR49" s="32"/>
      <c r="CS49" s="32"/>
      <c r="CT49" s="32"/>
      <c r="CU49" s="32"/>
      <c r="CV49" s="32"/>
      <c r="CW49" s="32"/>
      <c r="CX49" s="32"/>
      <c r="CY49" s="32"/>
      <c r="CZ49" s="32"/>
      <c r="DA49" s="32"/>
      <c r="DB49" s="32"/>
    </row>
    <row r="50" spans="1:106" ht="15" customHeight="1" x14ac:dyDescent="0.4">
      <c r="A50" s="30" t="str">
        <f>IF(AU61="","","")</f>
        <v/>
      </c>
      <c r="B50" s="54">
        <f>AU61</f>
        <v>0</v>
      </c>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L50" s="79" t="s">
        <v>49</v>
      </c>
      <c r="AM50" s="79"/>
      <c r="AN50" s="79"/>
      <c r="AO50" s="79"/>
      <c r="AP50" s="79"/>
      <c r="AQ50" s="79"/>
      <c r="AR50" s="79"/>
      <c r="AS50" s="79"/>
      <c r="AT50" s="79"/>
      <c r="AU50" s="79"/>
      <c r="AV50" s="79"/>
      <c r="AW50" s="79"/>
      <c r="AX50" s="79"/>
      <c r="AY50" s="79"/>
      <c r="AZ50" s="79"/>
      <c r="BA50" s="79"/>
      <c r="BB50" s="79"/>
      <c r="BC50" s="79"/>
      <c r="BD50" s="79"/>
      <c r="BE50" s="79"/>
      <c r="BF50" s="79"/>
      <c r="BG50" s="79"/>
      <c r="BH50" s="79"/>
      <c r="CP50" s="32"/>
      <c r="CQ50" s="32"/>
      <c r="CR50" s="32"/>
      <c r="CS50" s="32"/>
      <c r="CT50" s="32"/>
      <c r="CU50" s="32"/>
      <c r="CV50" s="32"/>
      <c r="CW50" s="32"/>
      <c r="CX50" s="32"/>
      <c r="CY50" s="32"/>
      <c r="CZ50" s="32"/>
      <c r="DA50" s="32"/>
      <c r="DB50" s="32"/>
    </row>
    <row r="51" spans="1:106" ht="15" customHeight="1" x14ac:dyDescent="0.4">
      <c r="A51" s="30" t="str">
        <f>IF(AU62="","","")</f>
        <v/>
      </c>
      <c r="B51" s="54">
        <f>AU62</f>
        <v>0</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CP51" s="32"/>
      <c r="CQ51" s="32"/>
      <c r="CR51" s="32"/>
      <c r="CS51" s="32"/>
      <c r="CT51" s="32"/>
      <c r="CU51" s="32"/>
      <c r="CV51" s="32"/>
      <c r="CW51" s="32"/>
      <c r="CX51" s="32"/>
      <c r="CY51" s="32"/>
      <c r="CZ51" s="32"/>
      <c r="DA51" s="32"/>
      <c r="DB51" s="32"/>
    </row>
    <row r="52" spans="1:106" ht="15" customHeight="1" x14ac:dyDescent="0.4">
      <c r="A52" s="55" t="s">
        <v>50</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L52" s="51" t="s">
        <v>91</v>
      </c>
      <c r="AM52" s="51"/>
      <c r="AN52" s="51"/>
      <c r="AO52" s="51"/>
      <c r="AP52" s="51"/>
      <c r="AQ52" s="51"/>
      <c r="AR52" s="51"/>
      <c r="AS52" s="51"/>
      <c r="AT52" s="51"/>
      <c r="AU52" s="339"/>
      <c r="AV52" s="339"/>
      <c r="AW52" s="339"/>
      <c r="AX52" s="339"/>
      <c r="AY52" s="339"/>
      <c r="AZ52" s="339"/>
      <c r="BA52" s="339"/>
      <c r="BB52" s="339"/>
      <c r="BC52" s="339"/>
      <c r="BD52" s="339"/>
      <c r="BE52" s="339"/>
      <c r="BF52" s="339"/>
      <c r="BG52" s="339"/>
      <c r="BH52" s="339"/>
      <c r="CP52" s="32"/>
      <c r="CQ52" s="32"/>
      <c r="CR52" s="32"/>
      <c r="CS52" s="32"/>
      <c r="CT52" s="32"/>
      <c r="CU52" s="32"/>
      <c r="CV52" s="32"/>
      <c r="CW52" s="32"/>
      <c r="CX52" s="32"/>
      <c r="CY52" s="32"/>
      <c r="CZ52" s="32"/>
      <c r="DA52" s="32"/>
      <c r="DB52" s="32"/>
    </row>
    <row r="53" spans="1:106" ht="15" customHeight="1" x14ac:dyDescent="0.4">
      <c r="A53" s="65" t="s">
        <v>53</v>
      </c>
      <c r="B53" s="66"/>
      <c r="C53" s="66"/>
      <c r="D53" s="66"/>
      <c r="E53" s="66"/>
      <c r="F53" s="66"/>
      <c r="G53" s="66"/>
      <c r="H53" s="66"/>
      <c r="I53" s="66"/>
      <c r="J53" s="66"/>
      <c r="K53" s="66"/>
      <c r="L53" s="66"/>
      <c r="M53" s="66"/>
      <c r="N53" s="66"/>
      <c r="O53" s="66"/>
      <c r="P53" s="66"/>
      <c r="Q53" s="66"/>
      <c r="R53" s="67"/>
      <c r="S53" s="71" t="str">
        <f ca="1">"PERIOD : "&amp;$BJ$2-3&amp;" - "&amp;$BJ$2-1</f>
        <v>PERIOD : 2018 - 2020</v>
      </c>
      <c r="T53" s="72"/>
      <c r="U53" s="72"/>
      <c r="V53" s="72"/>
      <c r="W53" s="72"/>
      <c r="X53" s="72"/>
      <c r="Y53" s="72"/>
      <c r="Z53" s="72"/>
      <c r="AA53" s="72"/>
      <c r="AB53" s="72"/>
      <c r="AC53" s="72"/>
      <c r="AD53" s="72"/>
      <c r="AE53" s="72"/>
      <c r="AF53" s="72"/>
      <c r="AG53" s="72"/>
      <c r="AH53" s="72"/>
      <c r="AI53" s="72"/>
      <c r="AJ53" s="73"/>
      <c r="AL53" s="51" t="s">
        <v>23</v>
      </c>
      <c r="AM53" s="51"/>
      <c r="AN53" s="51"/>
      <c r="AO53" s="51"/>
      <c r="AP53" s="51"/>
      <c r="AQ53" s="51"/>
      <c r="AR53" s="51"/>
      <c r="AS53" s="51"/>
      <c r="AT53" s="51"/>
      <c r="AU53" s="344"/>
      <c r="AV53" s="344"/>
      <c r="AW53" s="344"/>
      <c r="AX53" s="344"/>
      <c r="AY53" s="344"/>
      <c r="AZ53" s="344"/>
      <c r="BA53" s="344"/>
      <c r="BB53" s="344"/>
      <c r="BC53" s="344"/>
      <c r="BD53" s="344"/>
      <c r="BE53" s="344"/>
      <c r="BF53" s="344"/>
      <c r="BG53" s="344"/>
      <c r="BH53" s="344"/>
    </row>
    <row r="54" spans="1:106" ht="15" customHeight="1" thickBot="1" x14ac:dyDescent="0.45">
      <c r="A54" s="68"/>
      <c r="B54" s="69"/>
      <c r="C54" s="69"/>
      <c r="D54" s="69"/>
      <c r="E54" s="69"/>
      <c r="F54" s="69"/>
      <c r="G54" s="69"/>
      <c r="H54" s="69"/>
      <c r="I54" s="69"/>
      <c r="J54" s="69"/>
      <c r="K54" s="69"/>
      <c r="L54" s="69"/>
      <c r="M54" s="69"/>
      <c r="N54" s="69"/>
      <c r="O54" s="69"/>
      <c r="P54" s="69"/>
      <c r="Q54" s="69"/>
      <c r="R54" s="70"/>
      <c r="S54" s="62" t="str">
        <f ca="1">"Year "&amp;$BJ$2-3</f>
        <v>Year 2018</v>
      </c>
      <c r="T54" s="63"/>
      <c r="U54" s="63"/>
      <c r="V54" s="63"/>
      <c r="W54" s="63"/>
      <c r="X54" s="64"/>
      <c r="Y54" s="62" t="str">
        <f ca="1">"Year "&amp;$BJ$2-2</f>
        <v>Year 2019</v>
      </c>
      <c r="Z54" s="63"/>
      <c r="AA54" s="63"/>
      <c r="AB54" s="63"/>
      <c r="AC54" s="63"/>
      <c r="AD54" s="64"/>
      <c r="AE54" s="62" t="str">
        <f ca="1">"Year "&amp;$BJ$2-1</f>
        <v>Year 2020</v>
      </c>
      <c r="AF54" s="63"/>
      <c r="AG54" s="63"/>
      <c r="AH54" s="63"/>
      <c r="AI54" s="63"/>
      <c r="AJ54" s="64"/>
      <c r="AL54" s="51" t="s">
        <v>24</v>
      </c>
      <c r="AM54" s="51"/>
      <c r="AN54" s="51"/>
      <c r="AO54" s="51"/>
      <c r="AP54" s="51"/>
      <c r="AQ54" s="51"/>
      <c r="AR54" s="51"/>
      <c r="AS54" s="51"/>
      <c r="AT54" s="88"/>
      <c r="AU54" s="342"/>
      <c r="AV54" s="343"/>
      <c r="AW54" s="343"/>
      <c r="AX54" s="46" t="s">
        <v>31</v>
      </c>
      <c r="AY54" s="343"/>
      <c r="AZ54" s="343"/>
      <c r="BA54" s="46" t="s">
        <v>32</v>
      </c>
      <c r="BB54" s="343"/>
      <c r="BC54" s="343"/>
      <c r="BD54" s="46" t="s">
        <v>33</v>
      </c>
      <c r="BE54" s="92"/>
      <c r="BF54" s="92"/>
      <c r="BG54" s="92"/>
      <c r="BH54" s="93"/>
    </row>
    <row r="55" spans="1:106" ht="15" customHeight="1" thickTop="1" x14ac:dyDescent="0.4">
      <c r="A55" s="33" t="s">
        <v>47</v>
      </c>
      <c r="B55" s="100" t="str">
        <f t="shared" ref="B55:B64" si="5">AL69</f>
        <v>Rent / Mortgage Expense</v>
      </c>
      <c r="C55" s="100"/>
      <c r="D55" s="100"/>
      <c r="E55" s="100"/>
      <c r="F55" s="100"/>
      <c r="G55" s="100"/>
      <c r="H55" s="100"/>
      <c r="I55" s="100"/>
      <c r="J55" s="100"/>
      <c r="K55" s="100"/>
      <c r="L55" s="100"/>
      <c r="M55" s="100"/>
      <c r="N55" s="100"/>
      <c r="O55" s="100"/>
      <c r="P55" s="100"/>
      <c r="Q55" s="100"/>
      <c r="R55" s="101"/>
      <c r="S55" s="97">
        <f t="shared" ref="S55:S64" si="6">AW69</f>
        <v>26000</v>
      </c>
      <c r="T55" s="98"/>
      <c r="U55" s="98"/>
      <c r="V55" s="98"/>
      <c r="W55" s="98"/>
      <c r="X55" s="99"/>
      <c r="Y55" s="97">
        <f t="shared" ref="Y55:Y64" si="7">BA69</f>
        <v>26000</v>
      </c>
      <c r="Z55" s="98"/>
      <c r="AA55" s="98"/>
      <c r="AB55" s="98"/>
      <c r="AC55" s="98"/>
      <c r="AD55" s="99"/>
      <c r="AE55" s="97">
        <f t="shared" ref="AE55:AE64" si="8">BE69</f>
        <v>28000</v>
      </c>
      <c r="AF55" s="98"/>
      <c r="AG55" s="98"/>
      <c r="AH55" s="98"/>
      <c r="AI55" s="98"/>
      <c r="AJ55" s="99"/>
      <c r="AL55" s="51" t="s">
        <v>30</v>
      </c>
      <c r="AM55" s="51"/>
      <c r="AN55" s="51"/>
      <c r="AO55" s="51"/>
      <c r="AP55" s="51"/>
      <c r="AQ55" s="51"/>
      <c r="AR55" s="51"/>
      <c r="AS55" s="51"/>
      <c r="AT55" s="51"/>
      <c r="AU55" s="341"/>
      <c r="AV55" s="341"/>
      <c r="AW55" s="341"/>
      <c r="AX55" s="341"/>
      <c r="AY55" s="341"/>
      <c r="AZ55" s="341"/>
      <c r="BA55" s="341"/>
      <c r="BB55" s="341"/>
      <c r="BC55" s="341"/>
      <c r="BD55" s="341"/>
      <c r="BE55" s="341"/>
      <c r="BF55" s="341"/>
      <c r="BG55" s="341"/>
      <c r="BH55" s="341"/>
    </row>
    <row r="56" spans="1:106" ht="15" customHeight="1" x14ac:dyDescent="0.4">
      <c r="A56" s="34" t="s">
        <v>47</v>
      </c>
      <c r="B56" s="57" t="str">
        <f t="shared" si="5"/>
        <v>Utilities (electric, water, phone etc)</v>
      </c>
      <c r="C56" s="57"/>
      <c r="D56" s="57"/>
      <c r="E56" s="57"/>
      <c r="F56" s="57"/>
      <c r="G56" s="57"/>
      <c r="H56" s="57"/>
      <c r="I56" s="57"/>
      <c r="J56" s="57"/>
      <c r="K56" s="57"/>
      <c r="L56" s="57"/>
      <c r="M56" s="57"/>
      <c r="N56" s="57"/>
      <c r="O56" s="57"/>
      <c r="P56" s="57"/>
      <c r="Q56" s="57"/>
      <c r="R56" s="58"/>
      <c r="S56" s="59">
        <f t="shared" si="6"/>
        <v>4800</v>
      </c>
      <c r="T56" s="60"/>
      <c r="U56" s="60"/>
      <c r="V56" s="60"/>
      <c r="W56" s="60"/>
      <c r="X56" s="61"/>
      <c r="Y56" s="59">
        <f t="shared" si="7"/>
        <v>5000</v>
      </c>
      <c r="Z56" s="60"/>
      <c r="AA56" s="60"/>
      <c r="AB56" s="60"/>
      <c r="AC56" s="60"/>
      <c r="AD56" s="61"/>
      <c r="AE56" s="59">
        <f t="shared" si="8"/>
        <v>4600</v>
      </c>
      <c r="AF56" s="60"/>
      <c r="AG56" s="60"/>
      <c r="AH56" s="60"/>
      <c r="AI56" s="60"/>
      <c r="AJ56" s="61"/>
      <c r="AL56" s="51" t="s">
        <v>25</v>
      </c>
      <c r="AM56" s="51"/>
      <c r="AN56" s="51"/>
      <c r="AO56" s="51"/>
      <c r="AP56" s="51"/>
      <c r="AQ56" s="51"/>
      <c r="AR56" s="51"/>
      <c r="AS56" s="51"/>
      <c r="AT56" s="51"/>
      <c r="AU56" s="339"/>
      <c r="AV56" s="339"/>
      <c r="AW56" s="339"/>
      <c r="AX56" s="339"/>
      <c r="AY56" s="339"/>
      <c r="AZ56" s="339"/>
      <c r="BA56" s="339"/>
      <c r="BB56" s="339"/>
      <c r="BC56" s="339"/>
      <c r="BD56" s="339"/>
      <c r="BE56" s="339"/>
      <c r="BF56" s="339"/>
      <c r="BG56" s="339"/>
      <c r="BH56" s="339"/>
    </row>
    <row r="57" spans="1:106" ht="15" customHeight="1" x14ac:dyDescent="0.4">
      <c r="A57" s="34" t="s">
        <v>47</v>
      </c>
      <c r="B57" s="57" t="str">
        <f t="shared" si="5"/>
        <v>Food Expense</v>
      </c>
      <c r="C57" s="57"/>
      <c r="D57" s="57"/>
      <c r="E57" s="57"/>
      <c r="F57" s="57"/>
      <c r="G57" s="57"/>
      <c r="H57" s="57"/>
      <c r="I57" s="57"/>
      <c r="J57" s="57"/>
      <c r="K57" s="57"/>
      <c r="L57" s="57"/>
      <c r="M57" s="57"/>
      <c r="N57" s="57"/>
      <c r="O57" s="57"/>
      <c r="P57" s="57"/>
      <c r="Q57" s="57"/>
      <c r="R57" s="58"/>
      <c r="S57" s="59">
        <f t="shared" si="6"/>
        <v>5200</v>
      </c>
      <c r="T57" s="60"/>
      <c r="U57" s="60"/>
      <c r="V57" s="60"/>
      <c r="W57" s="60"/>
      <c r="X57" s="61"/>
      <c r="Y57" s="59">
        <f t="shared" si="7"/>
        <v>6000</v>
      </c>
      <c r="Z57" s="60"/>
      <c r="AA57" s="60"/>
      <c r="AB57" s="60"/>
      <c r="AC57" s="60"/>
      <c r="AD57" s="61"/>
      <c r="AE57" s="59">
        <f t="shared" si="8"/>
        <v>5800</v>
      </c>
      <c r="AF57" s="60"/>
      <c r="AG57" s="60"/>
      <c r="AH57" s="60"/>
      <c r="AI57" s="60"/>
      <c r="AJ57" s="61"/>
      <c r="AL57" s="51" t="s">
        <v>28</v>
      </c>
      <c r="AM57" s="51"/>
      <c r="AN57" s="51"/>
      <c r="AO57" s="51"/>
      <c r="AP57" s="51"/>
      <c r="AQ57" s="51"/>
      <c r="AR57" s="51"/>
      <c r="AS57" s="51"/>
      <c r="AT57" s="51"/>
      <c r="AU57" s="340"/>
      <c r="AV57" s="340"/>
      <c r="AW57" s="340"/>
      <c r="AX57" s="340"/>
      <c r="AY57" s="340"/>
      <c r="AZ57" s="340"/>
      <c r="BA57" s="340"/>
      <c r="BB57" s="340"/>
      <c r="BC57" s="340"/>
      <c r="BD57" s="340"/>
      <c r="BE57" s="340"/>
      <c r="BF57" s="340"/>
      <c r="BG57" s="340"/>
      <c r="BH57" s="340"/>
    </row>
    <row r="58" spans="1:106" ht="15" customHeight="1" x14ac:dyDescent="0.4">
      <c r="A58" s="34" t="s">
        <v>47</v>
      </c>
      <c r="B58" s="57" t="str">
        <f t="shared" si="5"/>
        <v>Leisure Expense</v>
      </c>
      <c r="C58" s="57"/>
      <c r="D58" s="57"/>
      <c r="E58" s="57"/>
      <c r="F58" s="57"/>
      <c r="G58" s="57"/>
      <c r="H58" s="57"/>
      <c r="I58" s="57"/>
      <c r="J58" s="57"/>
      <c r="K58" s="57"/>
      <c r="L58" s="57"/>
      <c r="M58" s="57"/>
      <c r="N58" s="57"/>
      <c r="O58" s="57"/>
      <c r="P58" s="57"/>
      <c r="Q58" s="57"/>
      <c r="R58" s="58"/>
      <c r="S58" s="59">
        <f t="shared" si="6"/>
        <v>4000</v>
      </c>
      <c r="T58" s="60"/>
      <c r="U58" s="60"/>
      <c r="V58" s="60"/>
      <c r="W58" s="60"/>
      <c r="X58" s="61"/>
      <c r="Y58" s="59">
        <f t="shared" si="7"/>
        <v>3000</v>
      </c>
      <c r="Z58" s="60"/>
      <c r="AA58" s="60"/>
      <c r="AB58" s="60"/>
      <c r="AC58" s="60"/>
      <c r="AD58" s="61"/>
      <c r="AE58" s="59">
        <f t="shared" si="8"/>
        <v>5000</v>
      </c>
      <c r="AF58" s="60"/>
      <c r="AG58" s="60"/>
      <c r="AH58" s="60"/>
      <c r="AI58" s="60"/>
      <c r="AJ58" s="61"/>
      <c r="AL58" s="51" t="s">
        <v>29</v>
      </c>
      <c r="AM58" s="51"/>
      <c r="AN58" s="51"/>
      <c r="AO58" s="51"/>
      <c r="AP58" s="51"/>
      <c r="AQ58" s="51"/>
      <c r="AR58" s="51"/>
      <c r="AS58" s="51"/>
      <c r="AT58" s="51"/>
      <c r="AU58" s="339" t="s">
        <v>154</v>
      </c>
      <c r="AV58" s="339"/>
      <c r="AW58" s="339"/>
      <c r="AX58" s="339"/>
      <c r="AY58" s="339"/>
      <c r="AZ58" s="339"/>
      <c r="BA58" s="339"/>
      <c r="BB58" s="339"/>
      <c r="BC58" s="339"/>
      <c r="BD58" s="339"/>
      <c r="BE58" s="339"/>
      <c r="BF58" s="339"/>
      <c r="BG58" s="339"/>
      <c r="BH58" s="339"/>
    </row>
    <row r="59" spans="1:106" ht="15" customHeight="1" x14ac:dyDescent="0.4">
      <c r="A59" s="34" t="s">
        <v>47</v>
      </c>
      <c r="B59" s="57" t="str">
        <f t="shared" si="5"/>
        <v>School Expense</v>
      </c>
      <c r="C59" s="57"/>
      <c r="D59" s="57"/>
      <c r="E59" s="57"/>
      <c r="F59" s="57"/>
      <c r="G59" s="57"/>
      <c r="H59" s="57"/>
      <c r="I59" s="57"/>
      <c r="J59" s="57"/>
      <c r="K59" s="57"/>
      <c r="L59" s="57"/>
      <c r="M59" s="57"/>
      <c r="N59" s="57"/>
      <c r="O59" s="57"/>
      <c r="P59" s="57"/>
      <c r="Q59" s="57"/>
      <c r="R59" s="58"/>
      <c r="S59" s="59">
        <f t="shared" si="6"/>
        <v>12000</v>
      </c>
      <c r="T59" s="60"/>
      <c r="U59" s="60"/>
      <c r="V59" s="60"/>
      <c r="W59" s="60"/>
      <c r="X59" s="61"/>
      <c r="Y59" s="59">
        <f t="shared" si="7"/>
        <v>11000</v>
      </c>
      <c r="Z59" s="60"/>
      <c r="AA59" s="60"/>
      <c r="AB59" s="60"/>
      <c r="AC59" s="60"/>
      <c r="AD59" s="61"/>
      <c r="AE59" s="59">
        <f t="shared" si="8"/>
        <v>9000</v>
      </c>
      <c r="AF59" s="60"/>
      <c r="AG59" s="60"/>
      <c r="AH59" s="60"/>
      <c r="AI59" s="60"/>
      <c r="AJ59" s="61"/>
      <c r="AL59" s="51" t="str">
        <f>"CURRENCY RATE ("&amp;AU58&amp;" TO JPY)"</f>
        <v>CURRENCY RATE (USD TO JPY)</v>
      </c>
      <c r="AM59" s="51"/>
      <c r="AN59" s="51"/>
      <c r="AO59" s="51"/>
      <c r="AP59" s="51"/>
      <c r="AQ59" s="51"/>
      <c r="AR59" s="51"/>
      <c r="AS59" s="51"/>
      <c r="AT59" s="51"/>
      <c r="AU59" s="105">
        <v>1</v>
      </c>
      <c r="AV59" s="106"/>
      <c r="AW59" s="106" t="str">
        <f>AU58</f>
        <v>USD</v>
      </c>
      <c r="AX59" s="106"/>
      <c r="AY59" s="49" t="s">
        <v>156</v>
      </c>
      <c r="AZ59" s="105">
        <v>0.91</v>
      </c>
      <c r="BA59" s="106"/>
      <c r="BB59" s="206"/>
      <c r="BC59" s="106" t="s">
        <v>157</v>
      </c>
      <c r="BD59" s="106"/>
      <c r="BE59" s="106"/>
      <c r="BF59" s="106"/>
      <c r="BG59" s="106"/>
      <c r="BH59" s="206"/>
    </row>
    <row r="60" spans="1:106" ht="15" customHeight="1" x14ac:dyDescent="0.4">
      <c r="A60" s="34" t="s">
        <v>47</v>
      </c>
      <c r="B60" s="57" t="str">
        <f t="shared" si="5"/>
        <v>Vehicle / Transport Expense</v>
      </c>
      <c r="C60" s="57"/>
      <c r="D60" s="57"/>
      <c r="E60" s="57"/>
      <c r="F60" s="57"/>
      <c r="G60" s="57"/>
      <c r="H60" s="57"/>
      <c r="I60" s="57"/>
      <c r="J60" s="57"/>
      <c r="K60" s="57"/>
      <c r="L60" s="57"/>
      <c r="M60" s="57"/>
      <c r="N60" s="57"/>
      <c r="O60" s="57"/>
      <c r="P60" s="57"/>
      <c r="Q60" s="57"/>
      <c r="R60" s="58"/>
      <c r="S60" s="59">
        <f t="shared" si="6"/>
        <v>8000</v>
      </c>
      <c r="T60" s="60"/>
      <c r="U60" s="60"/>
      <c r="V60" s="60"/>
      <c r="W60" s="60"/>
      <c r="X60" s="61"/>
      <c r="Y60" s="59">
        <f t="shared" si="7"/>
        <v>9000</v>
      </c>
      <c r="Z60" s="60"/>
      <c r="AA60" s="60"/>
      <c r="AB60" s="60"/>
      <c r="AC60" s="60"/>
      <c r="AD60" s="61"/>
      <c r="AE60" s="59">
        <f t="shared" si="8"/>
        <v>7500</v>
      </c>
      <c r="AF60" s="60"/>
      <c r="AG60" s="60"/>
      <c r="AH60" s="60"/>
      <c r="AI60" s="60"/>
      <c r="AJ60" s="61"/>
      <c r="AL60" s="51" t="s">
        <v>44</v>
      </c>
      <c r="AM60" s="51"/>
      <c r="AN60" s="51"/>
      <c r="AO60" s="51"/>
      <c r="AP60" s="51"/>
      <c r="AQ60" s="51"/>
      <c r="AR60" s="51"/>
      <c r="AS60" s="51"/>
      <c r="AT60" s="51"/>
      <c r="AU60" s="339"/>
      <c r="AV60" s="339"/>
      <c r="AW60" s="339"/>
      <c r="AX60" s="339"/>
      <c r="AY60" s="339"/>
      <c r="AZ60" s="339"/>
      <c r="BA60" s="339"/>
      <c r="BB60" s="339"/>
      <c r="BC60" s="339"/>
      <c r="BD60" s="339"/>
      <c r="BE60" s="339"/>
      <c r="BF60" s="339"/>
      <c r="BG60" s="339"/>
      <c r="BH60" s="339"/>
    </row>
    <row r="61" spans="1:106" ht="15" customHeight="1" x14ac:dyDescent="0.4">
      <c r="A61" s="34" t="s">
        <v>47</v>
      </c>
      <c r="B61" s="57" t="str">
        <f t="shared" si="5"/>
        <v>Health / Life Insurance</v>
      </c>
      <c r="C61" s="57"/>
      <c r="D61" s="57"/>
      <c r="E61" s="57"/>
      <c r="F61" s="57"/>
      <c r="G61" s="57"/>
      <c r="H61" s="57"/>
      <c r="I61" s="57"/>
      <c r="J61" s="57"/>
      <c r="K61" s="57"/>
      <c r="L61" s="57"/>
      <c r="M61" s="57"/>
      <c r="N61" s="57"/>
      <c r="O61" s="57"/>
      <c r="P61" s="57"/>
      <c r="Q61" s="57"/>
      <c r="R61" s="58"/>
      <c r="S61" s="59">
        <f t="shared" si="6"/>
        <v>1500</v>
      </c>
      <c r="T61" s="60"/>
      <c r="U61" s="60"/>
      <c r="V61" s="60"/>
      <c r="W61" s="60"/>
      <c r="X61" s="61"/>
      <c r="Y61" s="59">
        <f t="shared" si="7"/>
        <v>1500</v>
      </c>
      <c r="Z61" s="60"/>
      <c r="AA61" s="60"/>
      <c r="AB61" s="60"/>
      <c r="AC61" s="60"/>
      <c r="AD61" s="61"/>
      <c r="AE61" s="59">
        <f t="shared" si="8"/>
        <v>1500</v>
      </c>
      <c r="AF61" s="60"/>
      <c r="AG61" s="60"/>
      <c r="AH61" s="60"/>
      <c r="AI61" s="60"/>
      <c r="AJ61" s="61"/>
      <c r="AL61" s="51" t="s">
        <v>144</v>
      </c>
      <c r="AM61" s="51"/>
      <c r="AN61" s="51"/>
      <c r="AO61" s="51"/>
      <c r="AP61" s="51"/>
      <c r="AQ61" s="51"/>
      <c r="AR61" s="51"/>
      <c r="AS61" s="51"/>
      <c r="AT61" s="51"/>
      <c r="AU61" s="339"/>
      <c r="AV61" s="339"/>
      <c r="AW61" s="339"/>
      <c r="AX61" s="339"/>
      <c r="AY61" s="339"/>
      <c r="AZ61" s="339"/>
      <c r="BA61" s="339"/>
      <c r="BB61" s="339"/>
      <c r="BC61" s="339"/>
      <c r="BD61" s="339"/>
      <c r="BE61" s="339"/>
      <c r="BF61" s="339"/>
      <c r="BG61" s="339"/>
      <c r="BH61" s="339"/>
    </row>
    <row r="62" spans="1:106" ht="15" customHeight="1" x14ac:dyDescent="0.4">
      <c r="A62" s="34" t="s">
        <v>47</v>
      </c>
      <c r="B62" s="57" t="str">
        <f t="shared" si="5"/>
        <v>Medical Expense</v>
      </c>
      <c r="C62" s="57"/>
      <c r="D62" s="57"/>
      <c r="E62" s="57"/>
      <c r="F62" s="57"/>
      <c r="G62" s="57"/>
      <c r="H62" s="57"/>
      <c r="I62" s="57"/>
      <c r="J62" s="57"/>
      <c r="K62" s="57"/>
      <c r="L62" s="57"/>
      <c r="M62" s="57"/>
      <c r="N62" s="57"/>
      <c r="O62" s="57"/>
      <c r="P62" s="57"/>
      <c r="Q62" s="57"/>
      <c r="R62" s="58"/>
      <c r="S62" s="59">
        <f t="shared" si="6"/>
        <v>1500</v>
      </c>
      <c r="T62" s="60"/>
      <c r="U62" s="60"/>
      <c r="V62" s="60"/>
      <c r="W62" s="60"/>
      <c r="X62" s="61"/>
      <c r="Y62" s="59">
        <f t="shared" si="7"/>
        <v>800</v>
      </c>
      <c r="Z62" s="60"/>
      <c r="AA62" s="60"/>
      <c r="AB62" s="60"/>
      <c r="AC62" s="60"/>
      <c r="AD62" s="61"/>
      <c r="AE62" s="59">
        <f t="shared" si="8"/>
        <v>2000</v>
      </c>
      <c r="AF62" s="60"/>
      <c r="AG62" s="60"/>
      <c r="AH62" s="60"/>
      <c r="AI62" s="60"/>
      <c r="AJ62" s="61"/>
      <c r="AL62" s="51" t="s">
        <v>145</v>
      </c>
      <c r="AM62" s="51"/>
      <c r="AN62" s="51"/>
      <c r="AO62" s="51"/>
      <c r="AP62" s="51"/>
      <c r="AQ62" s="51"/>
      <c r="AR62" s="51"/>
      <c r="AS62" s="51"/>
      <c r="AT62" s="51"/>
      <c r="AU62" s="339"/>
      <c r="AV62" s="339"/>
      <c r="AW62" s="339"/>
      <c r="AX62" s="339"/>
      <c r="AY62" s="339"/>
      <c r="AZ62" s="339"/>
      <c r="BA62" s="339"/>
      <c r="BB62" s="339"/>
      <c r="BC62" s="339"/>
      <c r="BD62" s="339"/>
      <c r="BE62" s="339"/>
      <c r="BF62" s="339"/>
      <c r="BG62" s="339"/>
      <c r="BH62" s="339"/>
    </row>
    <row r="63" spans="1:106" ht="15" customHeight="1" x14ac:dyDescent="0.4">
      <c r="A63" s="34" t="s">
        <v>47</v>
      </c>
      <c r="B63" s="57" t="str">
        <f t="shared" si="5"/>
        <v>Bank Charges</v>
      </c>
      <c r="C63" s="57"/>
      <c r="D63" s="57"/>
      <c r="E63" s="57"/>
      <c r="F63" s="57"/>
      <c r="G63" s="57"/>
      <c r="H63" s="57"/>
      <c r="I63" s="57"/>
      <c r="J63" s="57"/>
      <c r="K63" s="57"/>
      <c r="L63" s="57"/>
      <c r="M63" s="57"/>
      <c r="N63" s="57"/>
      <c r="O63" s="57"/>
      <c r="P63" s="57"/>
      <c r="Q63" s="57"/>
      <c r="R63" s="58"/>
      <c r="S63" s="59">
        <f t="shared" si="6"/>
        <v>0</v>
      </c>
      <c r="T63" s="60"/>
      <c r="U63" s="60"/>
      <c r="V63" s="60"/>
      <c r="W63" s="60"/>
      <c r="X63" s="61"/>
      <c r="Y63" s="59">
        <f t="shared" si="7"/>
        <v>0</v>
      </c>
      <c r="Z63" s="60"/>
      <c r="AA63" s="60"/>
      <c r="AB63" s="60"/>
      <c r="AC63" s="60"/>
      <c r="AD63" s="61"/>
      <c r="AE63" s="59">
        <f t="shared" si="8"/>
        <v>75</v>
      </c>
      <c r="AF63" s="60"/>
      <c r="AG63" s="60"/>
      <c r="AH63" s="60"/>
      <c r="AI63" s="60"/>
      <c r="AJ63" s="61"/>
      <c r="AL63" s="30" t="str">
        <f>IF(DM53="","","")</f>
        <v/>
      </c>
      <c r="AM63" s="32"/>
      <c r="AN63" s="32"/>
      <c r="AO63" s="32"/>
      <c r="AP63" s="32"/>
      <c r="AQ63" s="32"/>
      <c r="AR63" s="32"/>
      <c r="AS63" s="32"/>
      <c r="AT63" s="32"/>
      <c r="AU63" s="32"/>
      <c r="AV63" s="32"/>
      <c r="AW63" s="32"/>
      <c r="AX63" s="32"/>
      <c r="AY63" s="32"/>
      <c r="AZ63" s="32"/>
      <c r="BA63" s="32"/>
      <c r="BB63" s="32"/>
      <c r="BC63" s="32"/>
      <c r="BD63" s="32"/>
      <c r="BE63" s="32"/>
      <c r="BF63" s="32"/>
      <c r="BG63" s="32"/>
      <c r="BH63" s="32"/>
    </row>
    <row r="64" spans="1:106" ht="15" customHeight="1" x14ac:dyDescent="0.4">
      <c r="A64" s="35" t="s">
        <v>47</v>
      </c>
      <c r="B64" s="113" t="str">
        <f t="shared" si="5"/>
        <v>Other / Uncontrolled Expense</v>
      </c>
      <c r="C64" s="113"/>
      <c r="D64" s="113"/>
      <c r="E64" s="113"/>
      <c r="F64" s="113"/>
      <c r="G64" s="113"/>
      <c r="H64" s="113"/>
      <c r="I64" s="113"/>
      <c r="J64" s="113"/>
      <c r="K64" s="113"/>
      <c r="L64" s="113"/>
      <c r="M64" s="113"/>
      <c r="N64" s="113"/>
      <c r="O64" s="113"/>
      <c r="P64" s="113"/>
      <c r="Q64" s="113"/>
      <c r="R64" s="114"/>
      <c r="S64" s="115">
        <f t="shared" si="6"/>
        <v>1500</v>
      </c>
      <c r="T64" s="116"/>
      <c r="U64" s="116"/>
      <c r="V64" s="116"/>
      <c r="W64" s="116"/>
      <c r="X64" s="117"/>
      <c r="Y64" s="115">
        <f t="shared" si="7"/>
        <v>500</v>
      </c>
      <c r="Z64" s="116"/>
      <c r="AA64" s="116"/>
      <c r="AB64" s="116"/>
      <c r="AC64" s="116"/>
      <c r="AD64" s="117"/>
      <c r="AE64" s="115">
        <f t="shared" si="8"/>
        <v>300</v>
      </c>
      <c r="AF64" s="116"/>
      <c r="AG64" s="116"/>
      <c r="AH64" s="116"/>
      <c r="AI64" s="116"/>
      <c r="AJ64" s="117"/>
      <c r="AL64" s="81" t="s">
        <v>51</v>
      </c>
      <c r="AM64" s="81"/>
      <c r="AN64" s="81"/>
      <c r="AO64" s="81"/>
      <c r="AP64" s="81"/>
      <c r="AQ64" s="81"/>
      <c r="AR64" s="81"/>
      <c r="AS64" s="81"/>
      <c r="AT64" s="81"/>
      <c r="AU64" s="81"/>
      <c r="AV64" s="81"/>
      <c r="AW64" s="81"/>
      <c r="AX64" s="81"/>
      <c r="AY64" s="81"/>
      <c r="AZ64" s="81"/>
      <c r="BA64" s="81"/>
      <c r="BB64" s="81"/>
      <c r="BC64" s="81"/>
      <c r="BD64" s="81"/>
      <c r="BE64" s="81"/>
      <c r="BF64" s="81"/>
      <c r="BG64" s="81"/>
      <c r="BH64" s="81"/>
    </row>
    <row r="65" spans="1:62" ht="15" customHeight="1" x14ac:dyDescent="0.4">
      <c r="A65" s="136"/>
      <c r="B65" s="138" t="s">
        <v>64</v>
      </c>
      <c r="C65" s="138"/>
      <c r="D65" s="138"/>
      <c r="E65" s="138"/>
      <c r="F65" s="138"/>
      <c r="G65" s="138"/>
      <c r="H65" s="138"/>
      <c r="I65" s="138"/>
      <c r="J65" s="138"/>
      <c r="K65" s="138"/>
      <c r="L65" s="138"/>
      <c r="M65" s="138"/>
      <c r="N65" s="138"/>
      <c r="O65" s="138"/>
      <c r="P65" s="138"/>
      <c r="Q65" s="138"/>
      <c r="R65" s="139"/>
      <c r="S65" s="142">
        <f>SUM(S55:X64)</f>
        <v>64500</v>
      </c>
      <c r="T65" s="143"/>
      <c r="U65" s="143"/>
      <c r="V65" s="143"/>
      <c r="W65" s="143"/>
      <c r="X65" s="144"/>
      <c r="Y65" s="142">
        <f>SUM(Y55:AD64)</f>
        <v>62800</v>
      </c>
      <c r="Z65" s="143"/>
      <c r="AA65" s="143"/>
      <c r="AB65" s="143"/>
      <c r="AC65" s="143"/>
      <c r="AD65" s="144"/>
      <c r="AE65" s="142">
        <f>SUM(AE55:AJ64)</f>
        <v>63775</v>
      </c>
      <c r="AF65" s="143"/>
      <c r="AG65" s="143"/>
      <c r="AH65" s="143"/>
      <c r="AI65" s="143"/>
      <c r="AJ65" s="144"/>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2" ht="15" customHeight="1" thickBot="1" x14ac:dyDescent="0.45">
      <c r="A66" s="137"/>
      <c r="B66" s="140"/>
      <c r="C66" s="140"/>
      <c r="D66" s="140"/>
      <c r="E66" s="140"/>
      <c r="F66" s="140"/>
      <c r="G66" s="140"/>
      <c r="H66" s="140"/>
      <c r="I66" s="140"/>
      <c r="J66" s="140"/>
      <c r="K66" s="140"/>
      <c r="L66" s="140"/>
      <c r="M66" s="140"/>
      <c r="N66" s="140"/>
      <c r="O66" s="140"/>
      <c r="P66" s="140"/>
      <c r="Q66" s="140"/>
      <c r="R66" s="141"/>
      <c r="S66" s="145"/>
      <c r="T66" s="146"/>
      <c r="U66" s="146"/>
      <c r="V66" s="146"/>
      <c r="W66" s="146"/>
      <c r="X66" s="147"/>
      <c r="Y66" s="145"/>
      <c r="Z66" s="146"/>
      <c r="AA66" s="146"/>
      <c r="AB66" s="146"/>
      <c r="AC66" s="146"/>
      <c r="AD66" s="147"/>
      <c r="AE66" s="145"/>
      <c r="AF66" s="146"/>
      <c r="AG66" s="146"/>
      <c r="AH66" s="146"/>
      <c r="AI66" s="146"/>
      <c r="AJ66" s="147"/>
      <c r="AL66" s="79" t="s">
        <v>52</v>
      </c>
      <c r="AM66" s="79"/>
      <c r="AN66" s="79"/>
      <c r="AO66" s="79"/>
      <c r="AP66" s="79"/>
      <c r="AQ66" s="79"/>
      <c r="AR66" s="79"/>
      <c r="AS66" s="79"/>
      <c r="AT66" s="79"/>
      <c r="AU66" s="79"/>
      <c r="AV66" s="79"/>
      <c r="AW66" s="79"/>
      <c r="AX66" s="79"/>
      <c r="AY66" s="79"/>
      <c r="AZ66" s="79"/>
      <c r="BA66" s="79"/>
      <c r="BB66" s="79"/>
      <c r="BC66" s="79"/>
      <c r="BD66" s="79"/>
      <c r="BE66" s="79"/>
      <c r="BF66" s="79"/>
      <c r="BG66" s="79"/>
      <c r="BH66" s="79"/>
      <c r="BJ66" s="24" t="s">
        <v>68</v>
      </c>
    </row>
    <row r="67" spans="1:62" ht="15" customHeight="1" thickTop="1" x14ac:dyDescent="0.4">
      <c r="A67" s="161"/>
      <c r="B67" s="154" t="str">
        <f>"Annual Income (as per "&amp;AW86&amp;" )"</f>
        <v>Annual Income (as per Income Tax Reports )</v>
      </c>
      <c r="C67" s="154"/>
      <c r="D67" s="154"/>
      <c r="E67" s="154"/>
      <c r="F67" s="154"/>
      <c r="G67" s="154"/>
      <c r="H67" s="154"/>
      <c r="I67" s="154"/>
      <c r="J67" s="154"/>
      <c r="K67" s="154"/>
      <c r="L67" s="154"/>
      <c r="M67" s="154"/>
      <c r="N67" s="154"/>
      <c r="O67" s="154"/>
      <c r="P67" s="154"/>
      <c r="Q67" s="154"/>
      <c r="R67" s="155"/>
      <c r="S67" s="158">
        <f>AW88</f>
        <v>72100</v>
      </c>
      <c r="T67" s="159"/>
      <c r="U67" s="159"/>
      <c r="V67" s="159"/>
      <c r="W67" s="159"/>
      <c r="X67" s="159"/>
      <c r="Y67" s="158">
        <f>BA88</f>
        <v>78320</v>
      </c>
      <c r="Z67" s="159"/>
      <c r="AA67" s="159"/>
      <c r="AB67" s="159"/>
      <c r="AC67" s="159"/>
      <c r="AD67" s="159"/>
      <c r="AE67" s="158">
        <f>BE88</f>
        <v>82100</v>
      </c>
      <c r="AF67" s="159"/>
      <c r="AG67" s="159"/>
      <c r="AH67" s="159"/>
      <c r="AI67" s="159"/>
      <c r="AJ67" s="159"/>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J67" s="24" t="s">
        <v>66</v>
      </c>
    </row>
    <row r="68" spans="1:62" ht="15" customHeight="1" x14ac:dyDescent="0.4">
      <c r="A68" s="162"/>
      <c r="B68" s="156"/>
      <c r="C68" s="156"/>
      <c r="D68" s="156"/>
      <c r="E68" s="156"/>
      <c r="F68" s="156"/>
      <c r="G68" s="156"/>
      <c r="H68" s="156"/>
      <c r="I68" s="156"/>
      <c r="J68" s="156"/>
      <c r="K68" s="156"/>
      <c r="L68" s="156"/>
      <c r="M68" s="156"/>
      <c r="N68" s="156"/>
      <c r="O68" s="156"/>
      <c r="P68" s="156"/>
      <c r="Q68" s="156"/>
      <c r="R68" s="157"/>
      <c r="S68" s="160"/>
      <c r="T68" s="160"/>
      <c r="U68" s="160"/>
      <c r="V68" s="160"/>
      <c r="W68" s="160"/>
      <c r="X68" s="160"/>
      <c r="Y68" s="160"/>
      <c r="Z68" s="160"/>
      <c r="AA68" s="160"/>
      <c r="AB68" s="160"/>
      <c r="AC68" s="160"/>
      <c r="AD68" s="160"/>
      <c r="AE68" s="160"/>
      <c r="AF68" s="160"/>
      <c r="AG68" s="160"/>
      <c r="AH68" s="160"/>
      <c r="AI68" s="160"/>
      <c r="AJ68" s="160"/>
      <c r="AL68" s="119" t="s">
        <v>63</v>
      </c>
      <c r="AM68" s="120"/>
      <c r="AN68" s="120"/>
      <c r="AO68" s="120"/>
      <c r="AP68" s="120"/>
      <c r="AQ68" s="120"/>
      <c r="AR68" s="120"/>
      <c r="AS68" s="120"/>
      <c r="AT68" s="120"/>
      <c r="AU68" s="120"/>
      <c r="AV68" s="120"/>
      <c r="AW68" s="118">
        <f ca="1">$BJ$2-3</f>
        <v>2018</v>
      </c>
      <c r="AX68" s="118"/>
      <c r="AY68" s="118"/>
      <c r="AZ68" s="118"/>
      <c r="BA68" s="118">
        <f ca="1">$BJ$2-2</f>
        <v>2019</v>
      </c>
      <c r="BB68" s="118"/>
      <c r="BC68" s="118"/>
      <c r="BD68" s="118"/>
      <c r="BE68" s="118">
        <f ca="1">$BJ$2-1</f>
        <v>2020</v>
      </c>
      <c r="BF68" s="118"/>
      <c r="BG68" s="118"/>
      <c r="BH68" s="118"/>
    </row>
    <row r="69" spans="1:62" ht="15" customHeight="1" x14ac:dyDescent="0.25">
      <c r="A69" s="47"/>
      <c r="B69" s="149" t="s">
        <v>141</v>
      </c>
      <c r="C69" s="149"/>
      <c r="D69" s="149"/>
      <c r="E69" s="149"/>
      <c r="F69" s="149"/>
      <c r="G69" s="149"/>
      <c r="H69" s="149"/>
      <c r="I69" s="149"/>
      <c r="J69" s="149"/>
      <c r="K69" s="149"/>
      <c r="L69" s="149"/>
      <c r="M69" s="149"/>
      <c r="N69" s="149"/>
      <c r="O69" s="149"/>
      <c r="P69" s="149"/>
      <c r="Q69" s="149"/>
      <c r="R69" s="150"/>
      <c r="S69" s="151">
        <v>0</v>
      </c>
      <c r="T69" s="152"/>
      <c r="U69" s="152"/>
      <c r="V69" s="152"/>
      <c r="W69" s="152"/>
      <c r="X69" s="153"/>
      <c r="Y69" s="151">
        <v>0</v>
      </c>
      <c r="Z69" s="152"/>
      <c r="AA69" s="152"/>
      <c r="AB69" s="152"/>
      <c r="AC69" s="152"/>
      <c r="AD69" s="153"/>
      <c r="AE69" s="151">
        <v>0</v>
      </c>
      <c r="AF69" s="152"/>
      <c r="AG69" s="152"/>
      <c r="AH69" s="152"/>
      <c r="AI69" s="152"/>
      <c r="AJ69" s="153"/>
      <c r="AL69" s="88" t="s">
        <v>62</v>
      </c>
      <c r="AM69" s="110"/>
      <c r="AN69" s="110"/>
      <c r="AO69" s="110"/>
      <c r="AP69" s="110"/>
      <c r="AQ69" s="110"/>
      <c r="AR69" s="110"/>
      <c r="AS69" s="110"/>
      <c r="AT69" s="110"/>
      <c r="AU69" s="110"/>
      <c r="AV69" s="110"/>
      <c r="AW69" s="338">
        <v>26000</v>
      </c>
      <c r="AX69" s="338"/>
      <c r="AY69" s="338"/>
      <c r="AZ69" s="338"/>
      <c r="BA69" s="338">
        <v>26000</v>
      </c>
      <c r="BB69" s="338"/>
      <c r="BC69" s="338"/>
      <c r="BD69" s="338"/>
      <c r="BE69" s="338">
        <v>28000</v>
      </c>
      <c r="BF69" s="338"/>
      <c r="BG69" s="338"/>
      <c r="BH69" s="338"/>
    </row>
    <row r="70" spans="1:62" ht="15" customHeight="1" x14ac:dyDescent="0.4">
      <c r="A70" s="37"/>
      <c r="B70" s="57" t="s">
        <v>69</v>
      </c>
      <c r="C70" s="57"/>
      <c r="D70" s="57"/>
      <c r="E70" s="57"/>
      <c r="F70" s="57"/>
      <c r="G70" s="57"/>
      <c r="H70" s="57"/>
      <c r="I70" s="57"/>
      <c r="J70" s="57"/>
      <c r="K70" s="57"/>
      <c r="L70" s="57"/>
      <c r="M70" s="57"/>
      <c r="N70" s="57"/>
      <c r="O70" s="57"/>
      <c r="P70" s="57"/>
      <c r="Q70" s="57"/>
      <c r="R70" s="58"/>
      <c r="S70" s="148">
        <f>S65</f>
        <v>64500</v>
      </c>
      <c r="T70" s="148"/>
      <c r="U70" s="148"/>
      <c r="V70" s="148"/>
      <c r="W70" s="148"/>
      <c r="X70" s="148"/>
      <c r="Y70" s="148">
        <f t="shared" ref="Y70" si="9">Y65</f>
        <v>62800</v>
      </c>
      <c r="Z70" s="148"/>
      <c r="AA70" s="148"/>
      <c r="AB70" s="148"/>
      <c r="AC70" s="148"/>
      <c r="AD70" s="148"/>
      <c r="AE70" s="148">
        <f t="shared" ref="AE70" si="10">AE65</f>
        <v>63775</v>
      </c>
      <c r="AF70" s="148"/>
      <c r="AG70" s="148"/>
      <c r="AH70" s="148"/>
      <c r="AI70" s="148"/>
      <c r="AJ70" s="148"/>
      <c r="AL70" s="111" t="s">
        <v>54</v>
      </c>
      <c r="AM70" s="112"/>
      <c r="AN70" s="112"/>
      <c r="AO70" s="112"/>
      <c r="AP70" s="112"/>
      <c r="AQ70" s="112"/>
      <c r="AR70" s="112"/>
      <c r="AS70" s="112"/>
      <c r="AT70" s="112"/>
      <c r="AU70" s="112"/>
      <c r="AV70" s="112"/>
      <c r="AW70" s="338">
        <v>4800</v>
      </c>
      <c r="AX70" s="338"/>
      <c r="AY70" s="338"/>
      <c r="AZ70" s="338"/>
      <c r="BA70" s="338">
        <v>5000</v>
      </c>
      <c r="BB70" s="338"/>
      <c r="BC70" s="338"/>
      <c r="BD70" s="338"/>
      <c r="BE70" s="338">
        <v>4600</v>
      </c>
      <c r="BF70" s="338"/>
      <c r="BG70" s="338"/>
      <c r="BH70" s="338"/>
    </row>
    <row r="71" spans="1:62" ht="15" customHeight="1" x14ac:dyDescent="0.4">
      <c r="A71" s="38"/>
      <c r="B71" s="121" t="s">
        <v>70</v>
      </c>
      <c r="C71" s="121"/>
      <c r="D71" s="121"/>
      <c r="E71" s="121"/>
      <c r="F71" s="121"/>
      <c r="G71" s="121"/>
      <c r="H71" s="121"/>
      <c r="I71" s="121"/>
      <c r="J71" s="121"/>
      <c r="K71" s="121"/>
      <c r="L71" s="121"/>
      <c r="M71" s="121"/>
      <c r="N71" s="121"/>
      <c r="O71" s="121"/>
      <c r="P71" s="121"/>
      <c r="Q71" s="121"/>
      <c r="R71" s="122"/>
      <c r="S71" s="123">
        <f>SUM(S67+S69)-S70</f>
        <v>7600</v>
      </c>
      <c r="T71" s="123"/>
      <c r="U71" s="123"/>
      <c r="V71" s="123"/>
      <c r="W71" s="123"/>
      <c r="X71" s="123"/>
      <c r="Y71" s="123">
        <f t="shared" ref="Y71" si="11">SUM(Y67+Y69)-Y70</f>
        <v>15520</v>
      </c>
      <c r="Z71" s="123"/>
      <c r="AA71" s="123"/>
      <c r="AB71" s="123"/>
      <c r="AC71" s="123"/>
      <c r="AD71" s="123"/>
      <c r="AE71" s="123">
        <f t="shared" ref="AE71" si="12">SUM(AE67+AE69)-AE70</f>
        <v>18325</v>
      </c>
      <c r="AF71" s="123"/>
      <c r="AG71" s="123"/>
      <c r="AH71" s="123"/>
      <c r="AI71" s="123"/>
      <c r="AJ71" s="123"/>
      <c r="AL71" s="111" t="s">
        <v>55</v>
      </c>
      <c r="AM71" s="112"/>
      <c r="AN71" s="112"/>
      <c r="AO71" s="112"/>
      <c r="AP71" s="112"/>
      <c r="AQ71" s="112"/>
      <c r="AR71" s="112"/>
      <c r="AS71" s="112"/>
      <c r="AT71" s="112"/>
      <c r="AU71" s="112"/>
      <c r="AV71" s="112"/>
      <c r="AW71" s="338">
        <v>5200</v>
      </c>
      <c r="AX71" s="338"/>
      <c r="AY71" s="338"/>
      <c r="AZ71" s="338"/>
      <c r="BA71" s="338">
        <v>6000</v>
      </c>
      <c r="BB71" s="338"/>
      <c r="BC71" s="338"/>
      <c r="BD71" s="338"/>
      <c r="BE71" s="338">
        <v>5800</v>
      </c>
      <c r="BF71" s="338"/>
      <c r="BG71" s="338"/>
      <c r="BH71" s="338"/>
      <c r="BI71" s="39"/>
    </row>
    <row r="72" spans="1:62" ht="15" customHeight="1" x14ac:dyDescent="0.4">
      <c r="A72" s="40"/>
      <c r="B72" s="134" t="s">
        <v>71</v>
      </c>
      <c r="C72" s="134"/>
      <c r="D72" s="134"/>
      <c r="E72" s="134"/>
      <c r="F72" s="134"/>
      <c r="G72" s="134"/>
      <c r="H72" s="134"/>
      <c r="I72" s="134"/>
      <c r="J72" s="134"/>
      <c r="K72" s="134"/>
      <c r="L72" s="134"/>
      <c r="M72" s="134"/>
      <c r="N72" s="134"/>
      <c r="O72" s="134"/>
      <c r="P72" s="134"/>
      <c r="Q72" s="134"/>
      <c r="R72" s="135"/>
      <c r="S72" s="124">
        <f>ROUNDDOWN(S71,-2)</f>
        <v>7600</v>
      </c>
      <c r="T72" s="124"/>
      <c r="U72" s="124"/>
      <c r="V72" s="124"/>
      <c r="W72" s="124"/>
      <c r="X72" s="124"/>
      <c r="Y72" s="124">
        <f t="shared" ref="Y72" si="13">ROUNDDOWN(Y71,-2)</f>
        <v>15500</v>
      </c>
      <c r="Z72" s="124"/>
      <c r="AA72" s="124"/>
      <c r="AB72" s="124"/>
      <c r="AC72" s="124"/>
      <c r="AD72" s="124"/>
      <c r="AE72" s="124">
        <f t="shared" ref="AE72" si="14">ROUNDDOWN(AE71,-2)</f>
        <v>18300</v>
      </c>
      <c r="AF72" s="124"/>
      <c r="AG72" s="124"/>
      <c r="AH72" s="124"/>
      <c r="AI72" s="124"/>
      <c r="AJ72" s="124"/>
      <c r="AL72" s="111" t="s">
        <v>56</v>
      </c>
      <c r="AM72" s="112"/>
      <c r="AN72" s="112"/>
      <c r="AO72" s="112"/>
      <c r="AP72" s="112"/>
      <c r="AQ72" s="112"/>
      <c r="AR72" s="112"/>
      <c r="AS72" s="112"/>
      <c r="AT72" s="112"/>
      <c r="AU72" s="112"/>
      <c r="AV72" s="112"/>
      <c r="AW72" s="338">
        <v>4000</v>
      </c>
      <c r="AX72" s="338"/>
      <c r="AY72" s="338"/>
      <c r="AZ72" s="338"/>
      <c r="BA72" s="338">
        <v>3000</v>
      </c>
      <c r="BB72" s="338"/>
      <c r="BC72" s="338"/>
      <c r="BD72" s="338"/>
      <c r="BE72" s="338">
        <v>5000</v>
      </c>
      <c r="BF72" s="338"/>
      <c r="BG72" s="338"/>
      <c r="BH72" s="338"/>
      <c r="BI72" s="39"/>
    </row>
    <row r="73" spans="1:62" ht="15" customHeight="1" x14ac:dyDescent="0.4">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L73" s="111" t="s">
        <v>57</v>
      </c>
      <c r="AM73" s="112"/>
      <c r="AN73" s="112"/>
      <c r="AO73" s="112"/>
      <c r="AP73" s="112"/>
      <c r="AQ73" s="112"/>
      <c r="AR73" s="112"/>
      <c r="AS73" s="112"/>
      <c r="AT73" s="112"/>
      <c r="AU73" s="112"/>
      <c r="AV73" s="112"/>
      <c r="AW73" s="338">
        <v>12000</v>
      </c>
      <c r="AX73" s="338"/>
      <c r="AY73" s="338"/>
      <c r="AZ73" s="338"/>
      <c r="BA73" s="338">
        <v>11000</v>
      </c>
      <c r="BB73" s="338"/>
      <c r="BC73" s="338"/>
      <c r="BD73" s="338"/>
      <c r="BE73" s="338">
        <v>9000</v>
      </c>
      <c r="BF73" s="338"/>
      <c r="BG73" s="338"/>
      <c r="BH73" s="338"/>
      <c r="BI73" s="39"/>
    </row>
    <row r="74" spans="1:62" ht="15" customHeight="1" x14ac:dyDescent="0.4">
      <c r="A74" s="167"/>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L74" s="111" t="s">
        <v>58</v>
      </c>
      <c r="AM74" s="112"/>
      <c r="AN74" s="112"/>
      <c r="AO74" s="112"/>
      <c r="AP74" s="112"/>
      <c r="AQ74" s="112"/>
      <c r="AR74" s="112"/>
      <c r="AS74" s="112"/>
      <c r="AT74" s="112"/>
      <c r="AU74" s="112"/>
      <c r="AV74" s="112"/>
      <c r="AW74" s="338">
        <v>8000</v>
      </c>
      <c r="AX74" s="338"/>
      <c r="AY74" s="338"/>
      <c r="AZ74" s="338"/>
      <c r="BA74" s="338">
        <v>9000</v>
      </c>
      <c r="BB74" s="338"/>
      <c r="BC74" s="338"/>
      <c r="BD74" s="338"/>
      <c r="BE74" s="338">
        <v>7500</v>
      </c>
      <c r="BF74" s="338"/>
      <c r="BG74" s="338"/>
      <c r="BH74" s="338"/>
      <c r="BI74" s="39"/>
    </row>
    <row r="75" spans="1:62" ht="15" customHeight="1" x14ac:dyDescent="0.4">
      <c r="A75" s="167"/>
      <c r="B75" s="167"/>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L75" s="111" t="s">
        <v>59</v>
      </c>
      <c r="AM75" s="112"/>
      <c r="AN75" s="112"/>
      <c r="AO75" s="112"/>
      <c r="AP75" s="112"/>
      <c r="AQ75" s="112"/>
      <c r="AR75" s="112"/>
      <c r="AS75" s="112"/>
      <c r="AT75" s="112"/>
      <c r="AU75" s="112"/>
      <c r="AV75" s="112"/>
      <c r="AW75" s="338">
        <v>1500</v>
      </c>
      <c r="AX75" s="338"/>
      <c r="AY75" s="338"/>
      <c r="AZ75" s="338"/>
      <c r="BA75" s="338">
        <v>1500</v>
      </c>
      <c r="BB75" s="338"/>
      <c r="BC75" s="338"/>
      <c r="BD75" s="338"/>
      <c r="BE75" s="338">
        <v>1500</v>
      </c>
      <c r="BF75" s="338"/>
      <c r="BG75" s="338"/>
      <c r="BH75" s="338"/>
      <c r="BI75" s="39"/>
      <c r="BJ75" s="41"/>
    </row>
    <row r="76" spans="1:62" ht="15" customHeight="1" x14ac:dyDescent="0.4">
      <c r="A76" s="168"/>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L76" s="111" t="s">
        <v>60</v>
      </c>
      <c r="AM76" s="112"/>
      <c r="AN76" s="112"/>
      <c r="AO76" s="112"/>
      <c r="AP76" s="112"/>
      <c r="AQ76" s="112"/>
      <c r="AR76" s="112"/>
      <c r="AS76" s="112"/>
      <c r="AT76" s="112"/>
      <c r="AU76" s="112"/>
      <c r="AV76" s="112"/>
      <c r="AW76" s="338">
        <v>1500</v>
      </c>
      <c r="AX76" s="338"/>
      <c r="AY76" s="338"/>
      <c r="AZ76" s="338"/>
      <c r="BA76" s="338">
        <v>800</v>
      </c>
      <c r="BB76" s="338"/>
      <c r="BC76" s="338"/>
      <c r="BD76" s="338"/>
      <c r="BE76" s="338">
        <v>2000</v>
      </c>
      <c r="BF76" s="338"/>
      <c r="BG76" s="338"/>
      <c r="BH76" s="338"/>
      <c r="BI76" s="39"/>
    </row>
    <row r="77" spans="1:62" ht="15" customHeight="1" x14ac:dyDescent="0.4">
      <c r="A77" s="128" t="s">
        <v>53</v>
      </c>
      <c r="B77" s="129"/>
      <c r="C77" s="129"/>
      <c r="D77" s="129"/>
      <c r="E77" s="129"/>
      <c r="F77" s="129"/>
      <c r="G77" s="129"/>
      <c r="H77" s="129"/>
      <c r="I77" s="129"/>
      <c r="J77" s="129"/>
      <c r="K77" s="129"/>
      <c r="L77" s="129"/>
      <c r="M77" s="129"/>
      <c r="N77" s="129"/>
      <c r="O77" s="129"/>
      <c r="P77" s="129"/>
      <c r="Q77" s="129"/>
      <c r="R77" s="129"/>
      <c r="S77" s="129"/>
      <c r="T77" s="129"/>
      <c r="U77" s="129"/>
      <c r="V77" s="129"/>
      <c r="W77" s="129"/>
      <c r="X77" s="130"/>
      <c r="Y77" s="128" t="str">
        <f ca="1">"YEAR "&amp;BJ2</f>
        <v>YEAR 2021</v>
      </c>
      <c r="Z77" s="129"/>
      <c r="AA77" s="129"/>
      <c r="AB77" s="129"/>
      <c r="AC77" s="129"/>
      <c r="AD77" s="129"/>
      <c r="AE77" s="129"/>
      <c r="AF77" s="129"/>
      <c r="AG77" s="129"/>
      <c r="AH77" s="129"/>
      <c r="AI77" s="129"/>
      <c r="AJ77" s="130"/>
      <c r="AL77" s="111" t="s">
        <v>61</v>
      </c>
      <c r="AM77" s="112"/>
      <c r="AN77" s="112"/>
      <c r="AO77" s="112"/>
      <c r="AP77" s="112"/>
      <c r="AQ77" s="112"/>
      <c r="AR77" s="112"/>
      <c r="AS77" s="112"/>
      <c r="AT77" s="112"/>
      <c r="AU77" s="112"/>
      <c r="AV77" s="112"/>
      <c r="AW77" s="338">
        <v>0</v>
      </c>
      <c r="AX77" s="338"/>
      <c r="AY77" s="338"/>
      <c r="AZ77" s="338"/>
      <c r="BA77" s="338">
        <v>0</v>
      </c>
      <c r="BB77" s="338"/>
      <c r="BC77" s="338"/>
      <c r="BD77" s="338"/>
      <c r="BE77" s="338">
        <v>75</v>
      </c>
      <c r="BF77" s="338"/>
      <c r="BG77" s="338"/>
      <c r="BH77" s="338"/>
      <c r="BI77" s="39"/>
    </row>
    <row r="78" spans="1:62" ht="15" customHeight="1" x14ac:dyDescent="0.4">
      <c r="A78" s="131"/>
      <c r="B78" s="132"/>
      <c r="C78" s="132"/>
      <c r="D78" s="132"/>
      <c r="E78" s="132"/>
      <c r="F78" s="132"/>
      <c r="G78" s="132"/>
      <c r="H78" s="132"/>
      <c r="I78" s="132"/>
      <c r="J78" s="132"/>
      <c r="K78" s="132"/>
      <c r="L78" s="132"/>
      <c r="M78" s="132"/>
      <c r="N78" s="132"/>
      <c r="O78" s="132"/>
      <c r="P78" s="132"/>
      <c r="Q78" s="132"/>
      <c r="R78" s="132"/>
      <c r="S78" s="132"/>
      <c r="T78" s="132"/>
      <c r="U78" s="132"/>
      <c r="V78" s="132"/>
      <c r="W78" s="132"/>
      <c r="X78" s="133"/>
      <c r="Y78" s="127" t="s">
        <v>73</v>
      </c>
      <c r="Z78" s="125"/>
      <c r="AA78" s="125"/>
      <c r="AB78" s="125"/>
      <c r="AC78" s="125"/>
      <c r="AD78" s="125"/>
      <c r="AE78" s="125" t="s">
        <v>74</v>
      </c>
      <c r="AF78" s="125"/>
      <c r="AG78" s="125"/>
      <c r="AH78" s="125"/>
      <c r="AI78" s="125"/>
      <c r="AJ78" s="126"/>
      <c r="AL78" s="111" t="s">
        <v>72</v>
      </c>
      <c r="AM78" s="112"/>
      <c r="AN78" s="112"/>
      <c r="AO78" s="112"/>
      <c r="AP78" s="112"/>
      <c r="AQ78" s="112"/>
      <c r="AR78" s="112"/>
      <c r="AS78" s="112"/>
      <c r="AT78" s="112"/>
      <c r="AU78" s="112"/>
      <c r="AV78" s="112"/>
      <c r="AW78" s="338">
        <v>1500</v>
      </c>
      <c r="AX78" s="338"/>
      <c r="AY78" s="338"/>
      <c r="AZ78" s="338"/>
      <c r="BA78" s="338">
        <v>500</v>
      </c>
      <c r="BB78" s="338"/>
      <c r="BC78" s="338"/>
      <c r="BD78" s="338"/>
      <c r="BE78" s="338">
        <v>300</v>
      </c>
      <c r="BF78" s="338"/>
      <c r="BG78" s="338"/>
      <c r="BH78" s="338"/>
      <c r="BI78" s="39"/>
    </row>
    <row r="79" spans="1:62" ht="15" customHeight="1" x14ac:dyDescent="0.4">
      <c r="A79" s="42"/>
      <c r="B79" s="100" t="str">
        <f ca="1">"Bank Balance - January "&amp;BJ2</f>
        <v>Bank Balance - January 2021</v>
      </c>
      <c r="C79" s="100"/>
      <c r="D79" s="100"/>
      <c r="E79" s="100"/>
      <c r="F79" s="100"/>
      <c r="G79" s="100"/>
      <c r="H79" s="100"/>
      <c r="I79" s="100"/>
      <c r="J79" s="100"/>
      <c r="K79" s="100"/>
      <c r="L79" s="100"/>
      <c r="M79" s="100"/>
      <c r="N79" s="100"/>
      <c r="O79" s="100"/>
      <c r="P79" s="100"/>
      <c r="Q79" s="100"/>
      <c r="R79" s="100"/>
      <c r="S79" s="100"/>
      <c r="T79" s="100"/>
      <c r="U79" s="100"/>
      <c r="V79" s="100"/>
      <c r="W79" s="100"/>
      <c r="X79" s="100"/>
      <c r="Y79" s="171">
        <f>AW89</f>
        <v>48518.42</v>
      </c>
      <c r="Z79" s="171"/>
      <c r="AA79" s="171"/>
      <c r="AB79" s="171"/>
      <c r="AC79" s="171"/>
      <c r="AD79" s="171"/>
      <c r="AE79" s="171"/>
      <c r="AF79" s="171"/>
      <c r="AG79" s="171"/>
      <c r="AH79" s="171"/>
      <c r="AI79" s="171"/>
      <c r="AJ79" s="172"/>
      <c r="AL79" s="177"/>
      <c r="AM79" s="177"/>
      <c r="AN79" s="177"/>
      <c r="AO79" s="177"/>
      <c r="AP79" s="177"/>
      <c r="AQ79" s="177"/>
      <c r="AR79" s="177"/>
      <c r="AS79" s="177"/>
      <c r="AT79" s="177"/>
      <c r="AU79" s="177"/>
      <c r="AV79" s="177"/>
      <c r="AW79" s="177"/>
      <c r="AX79" s="177"/>
      <c r="AY79" s="177"/>
      <c r="AZ79" s="177"/>
      <c r="BA79" s="177"/>
      <c r="BB79" s="177"/>
      <c r="BC79" s="177"/>
      <c r="BD79" s="177"/>
      <c r="BE79" s="177"/>
      <c r="BF79" s="177"/>
      <c r="BG79" s="177"/>
      <c r="BH79" s="177"/>
      <c r="BI79" s="39"/>
    </row>
    <row r="80" spans="1:62" ht="15" customHeight="1" x14ac:dyDescent="0.4">
      <c r="A80" s="43"/>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76"/>
      <c r="AL80" s="178"/>
      <c r="AM80" s="178"/>
      <c r="AN80" s="178"/>
      <c r="AO80" s="178"/>
      <c r="AP80" s="178"/>
      <c r="AQ80" s="178"/>
      <c r="AR80" s="178"/>
      <c r="AS80" s="178"/>
      <c r="AT80" s="178"/>
      <c r="AU80" s="178"/>
      <c r="AV80" s="178"/>
      <c r="AW80" s="178"/>
      <c r="AX80" s="178"/>
      <c r="AY80" s="178"/>
      <c r="AZ80" s="178"/>
      <c r="BA80" s="178"/>
      <c r="BB80" s="178"/>
      <c r="BC80" s="178"/>
      <c r="BD80" s="178"/>
      <c r="BE80" s="178"/>
      <c r="BF80" s="178"/>
      <c r="BG80" s="178"/>
      <c r="BH80" s="178"/>
      <c r="BI80" s="39"/>
    </row>
    <row r="81" spans="1:62" ht="15" customHeight="1" x14ac:dyDescent="0.4">
      <c r="A81" s="44"/>
      <c r="B81" s="179" t="str">
        <f ca="1">"Expense Summary From January "&amp;BJ2</f>
        <v>Expense Summary From January 2021</v>
      </c>
      <c r="C81" s="179"/>
      <c r="D81" s="179"/>
      <c r="E81" s="179"/>
      <c r="F81" s="179"/>
      <c r="G81" s="179"/>
      <c r="H81" s="179"/>
      <c r="I81" s="179"/>
      <c r="J81" s="179"/>
      <c r="K81" s="179"/>
      <c r="L81" s="179"/>
      <c r="M81" s="179"/>
      <c r="N81" s="179"/>
      <c r="O81" s="179"/>
      <c r="P81" s="179"/>
      <c r="Q81" s="179"/>
      <c r="R81" s="179"/>
      <c r="S81" s="179"/>
      <c r="T81" s="179"/>
      <c r="U81" s="179"/>
      <c r="V81" s="179"/>
      <c r="W81" s="179"/>
      <c r="X81" s="179"/>
      <c r="Y81" s="173"/>
      <c r="Z81" s="173"/>
      <c r="AA81" s="173"/>
      <c r="AB81" s="173"/>
      <c r="AC81" s="173"/>
      <c r="AD81" s="173"/>
      <c r="AE81" s="174">
        <f>AW95</f>
        <v>41012.46</v>
      </c>
      <c r="AF81" s="174"/>
      <c r="AG81" s="174"/>
      <c r="AH81" s="174"/>
      <c r="AI81" s="174"/>
      <c r="AJ81" s="175"/>
      <c r="AL81" s="85" t="s">
        <v>65</v>
      </c>
      <c r="AM81" s="85"/>
      <c r="AN81" s="85"/>
      <c r="AO81" s="85"/>
      <c r="AP81" s="85"/>
      <c r="AQ81" s="85"/>
      <c r="AR81" s="85"/>
      <c r="AS81" s="85"/>
      <c r="AT81" s="85"/>
      <c r="AU81" s="85"/>
      <c r="AV81" s="85"/>
      <c r="AW81" s="85"/>
      <c r="AX81" s="85"/>
      <c r="AY81" s="85"/>
      <c r="AZ81" s="85"/>
      <c r="BA81" s="85"/>
      <c r="BB81" s="85"/>
      <c r="BC81" s="85"/>
      <c r="BD81" s="85"/>
      <c r="BE81" s="85"/>
      <c r="BF81" s="85"/>
      <c r="BG81" s="85"/>
      <c r="BH81" s="85"/>
      <c r="BI81" s="39"/>
    </row>
    <row r="82" spans="1:62" ht="15" customHeight="1" x14ac:dyDescent="0.4">
      <c r="A82" s="44"/>
      <c r="B82" s="164" t="s">
        <v>89</v>
      </c>
      <c r="C82" s="164"/>
      <c r="D82" s="164"/>
      <c r="E82" s="164"/>
      <c r="F82" s="164"/>
      <c r="G82" s="164"/>
      <c r="H82" s="164"/>
      <c r="I82" s="164"/>
      <c r="J82" s="164"/>
      <c r="K82" s="164"/>
      <c r="L82" s="164"/>
      <c r="M82" s="164"/>
      <c r="N82" s="164"/>
      <c r="O82" s="164"/>
      <c r="P82" s="164"/>
      <c r="Q82" s="164"/>
      <c r="R82" s="164"/>
      <c r="S82" s="164"/>
      <c r="T82" s="164"/>
      <c r="U82" s="164"/>
      <c r="V82" s="164"/>
      <c r="W82" s="164"/>
      <c r="X82" s="164"/>
      <c r="Y82" s="182">
        <f>AW100</f>
        <v>3610.25</v>
      </c>
      <c r="Z82" s="182"/>
      <c r="AA82" s="182"/>
      <c r="AB82" s="182"/>
      <c r="AC82" s="182"/>
      <c r="AD82" s="182"/>
      <c r="AE82" s="182"/>
      <c r="AF82" s="182"/>
      <c r="AG82" s="182"/>
      <c r="AH82" s="182"/>
      <c r="AI82" s="182"/>
      <c r="AJ82" s="183"/>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39"/>
    </row>
    <row r="83" spans="1:62" ht="15" customHeight="1" x14ac:dyDescent="0.4">
      <c r="A83" s="44"/>
      <c r="B83" s="179" t="str">
        <f>AL101</f>
        <v>Interest from Investments</v>
      </c>
      <c r="C83" s="179"/>
      <c r="D83" s="179"/>
      <c r="E83" s="179"/>
      <c r="F83" s="179"/>
      <c r="G83" s="179"/>
      <c r="H83" s="179"/>
      <c r="I83" s="179"/>
      <c r="J83" s="179"/>
      <c r="K83" s="179"/>
      <c r="L83" s="179"/>
      <c r="M83" s="179"/>
      <c r="N83" s="179"/>
      <c r="O83" s="179"/>
      <c r="P83" s="179"/>
      <c r="Q83" s="179"/>
      <c r="R83" s="179"/>
      <c r="S83" s="179"/>
      <c r="T83" s="179"/>
      <c r="U83" s="179"/>
      <c r="V83" s="179"/>
      <c r="W83" s="179"/>
      <c r="X83" s="179"/>
      <c r="Y83" s="173">
        <f>AW101</f>
        <v>0</v>
      </c>
      <c r="Z83" s="173"/>
      <c r="AA83" s="173"/>
      <c r="AB83" s="173"/>
      <c r="AC83" s="173"/>
      <c r="AD83" s="173"/>
      <c r="AE83" s="173"/>
      <c r="AF83" s="173"/>
      <c r="AG83" s="173"/>
      <c r="AH83" s="173"/>
      <c r="AI83" s="173"/>
      <c r="AJ83" s="180"/>
      <c r="AL83" s="79" t="s">
        <v>76</v>
      </c>
      <c r="AM83" s="79"/>
      <c r="AN83" s="79"/>
      <c r="AO83" s="79"/>
      <c r="AP83" s="79"/>
      <c r="AQ83" s="79"/>
      <c r="AR83" s="79"/>
      <c r="AS83" s="79"/>
      <c r="AT83" s="79"/>
      <c r="AU83" s="79"/>
      <c r="AV83" s="79"/>
      <c r="AW83" s="79"/>
      <c r="AX83" s="79"/>
      <c r="AY83" s="79"/>
      <c r="AZ83" s="79"/>
      <c r="BA83" s="79"/>
      <c r="BB83" s="79"/>
      <c r="BC83" s="79"/>
      <c r="BD83" s="79"/>
      <c r="BE83" s="79"/>
      <c r="BF83" s="79"/>
      <c r="BG83" s="79"/>
      <c r="BH83" s="79"/>
      <c r="BI83" s="39"/>
    </row>
    <row r="84" spans="1:62" ht="15" customHeight="1" x14ac:dyDescent="0.4">
      <c r="A84" s="44"/>
      <c r="B84" s="179" t="str">
        <f>AL102</f>
        <v>Inheritence / Gifts</v>
      </c>
      <c r="C84" s="179"/>
      <c r="D84" s="179"/>
      <c r="E84" s="179"/>
      <c r="F84" s="179"/>
      <c r="G84" s="179"/>
      <c r="H84" s="179"/>
      <c r="I84" s="179"/>
      <c r="J84" s="179"/>
      <c r="K84" s="179"/>
      <c r="L84" s="179"/>
      <c r="M84" s="179"/>
      <c r="N84" s="179"/>
      <c r="O84" s="179"/>
      <c r="P84" s="179"/>
      <c r="Q84" s="179"/>
      <c r="R84" s="179"/>
      <c r="S84" s="179"/>
      <c r="T84" s="179"/>
      <c r="U84" s="179"/>
      <c r="V84" s="179"/>
      <c r="W84" s="179"/>
      <c r="X84" s="179"/>
      <c r="Y84" s="173">
        <f>AW102</f>
        <v>0</v>
      </c>
      <c r="Z84" s="173"/>
      <c r="AA84" s="173"/>
      <c r="AB84" s="173"/>
      <c r="AC84" s="173"/>
      <c r="AD84" s="173"/>
      <c r="AE84" s="173"/>
      <c r="AF84" s="173"/>
      <c r="AG84" s="173"/>
      <c r="AH84" s="173"/>
      <c r="AI84" s="173"/>
      <c r="AJ84" s="180"/>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39"/>
    </row>
    <row r="85" spans="1:62" ht="15" customHeight="1" x14ac:dyDescent="0.4">
      <c r="A85" s="44"/>
      <c r="B85" s="179" t="str">
        <f>AL103</f>
        <v>Other</v>
      </c>
      <c r="C85" s="179"/>
      <c r="D85" s="179"/>
      <c r="E85" s="179"/>
      <c r="F85" s="179"/>
      <c r="G85" s="179"/>
      <c r="H85" s="179"/>
      <c r="I85" s="179"/>
      <c r="J85" s="179"/>
      <c r="K85" s="179"/>
      <c r="L85" s="179"/>
      <c r="M85" s="179"/>
      <c r="N85" s="179"/>
      <c r="O85" s="179"/>
      <c r="P85" s="179"/>
      <c r="Q85" s="179"/>
      <c r="R85" s="179"/>
      <c r="S85" s="179"/>
      <c r="T85" s="179"/>
      <c r="U85" s="179"/>
      <c r="V85" s="179"/>
      <c r="W85" s="179"/>
      <c r="X85" s="179"/>
      <c r="Y85" s="173">
        <f>AW103</f>
        <v>0</v>
      </c>
      <c r="Z85" s="173"/>
      <c r="AA85" s="173"/>
      <c r="AB85" s="173"/>
      <c r="AC85" s="173"/>
      <c r="AD85" s="173"/>
      <c r="AE85" s="173"/>
      <c r="AF85" s="173"/>
      <c r="AG85" s="173"/>
      <c r="AH85" s="173"/>
      <c r="AI85" s="173"/>
      <c r="AJ85" s="1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39"/>
    </row>
    <row r="86" spans="1:62" ht="15" customHeight="1" x14ac:dyDescent="0.4">
      <c r="A86" s="45"/>
      <c r="B86" s="185" t="str">
        <f ca="1">"TOTAL SAVINGS (Jan "&amp;" - "&amp;TEXT(BJ19*29,"mmm")&amp;" "&amp;BJ2&amp;")"</f>
        <v>TOTAL SAVINGS (Jan  - Sep 2021)</v>
      </c>
      <c r="C86" s="185"/>
      <c r="D86" s="185"/>
      <c r="E86" s="185"/>
      <c r="F86" s="185"/>
      <c r="G86" s="185"/>
      <c r="H86" s="185"/>
      <c r="I86" s="185"/>
      <c r="J86" s="185"/>
      <c r="K86" s="185"/>
      <c r="L86" s="185"/>
      <c r="M86" s="185"/>
      <c r="N86" s="185"/>
      <c r="O86" s="185"/>
      <c r="P86" s="185"/>
      <c r="Q86" s="185"/>
      <c r="R86" s="185"/>
      <c r="S86" s="185"/>
      <c r="T86" s="185"/>
      <c r="U86" s="185"/>
      <c r="V86" s="185"/>
      <c r="W86" s="185"/>
      <c r="X86" s="185"/>
      <c r="Y86" s="186">
        <f>SUM(Y82:AD85)</f>
        <v>3610.25</v>
      </c>
      <c r="Z86" s="186"/>
      <c r="AA86" s="186"/>
      <c r="AB86" s="186"/>
      <c r="AC86" s="186"/>
      <c r="AD86" s="186"/>
      <c r="AE86" s="187"/>
      <c r="AF86" s="187"/>
      <c r="AG86" s="187"/>
      <c r="AH86" s="187"/>
      <c r="AI86" s="187"/>
      <c r="AJ86" s="188"/>
      <c r="AL86" s="170" t="s">
        <v>75</v>
      </c>
      <c r="AM86" s="170"/>
      <c r="AN86" s="170"/>
      <c r="AO86" s="170"/>
      <c r="AP86" s="170"/>
      <c r="AQ86" s="170"/>
      <c r="AR86" s="170"/>
      <c r="AS86" s="170"/>
      <c r="AT86" s="170"/>
      <c r="AU86" s="170"/>
      <c r="AV86" s="170"/>
      <c r="AW86" s="170" t="s">
        <v>67</v>
      </c>
      <c r="AX86" s="170"/>
      <c r="AY86" s="170"/>
      <c r="AZ86" s="170"/>
      <c r="BA86" s="170"/>
      <c r="BB86" s="170"/>
      <c r="BC86" s="170"/>
      <c r="BD86" s="170"/>
      <c r="BE86" s="170"/>
      <c r="BF86" s="170"/>
      <c r="BG86" s="170"/>
      <c r="BH86" s="170"/>
    </row>
    <row r="87" spans="1:62" ht="15" customHeight="1" x14ac:dyDescent="0.4">
      <c r="A87" s="165" t="s">
        <v>87</v>
      </c>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9">
        <f>SUM(Y79+Y86)-AE81</f>
        <v>11116.21</v>
      </c>
      <c r="Z87" s="165"/>
      <c r="AA87" s="165"/>
      <c r="AB87" s="165"/>
      <c r="AC87" s="165"/>
      <c r="AD87" s="165"/>
      <c r="AE87" s="165"/>
      <c r="AF87" s="165"/>
      <c r="AG87" s="165"/>
      <c r="AH87" s="165"/>
      <c r="AI87" s="165"/>
      <c r="AJ87" s="165"/>
      <c r="AL87" s="189" t="s">
        <v>77</v>
      </c>
      <c r="AM87" s="190"/>
      <c r="AN87" s="190"/>
      <c r="AO87" s="190"/>
      <c r="AP87" s="190"/>
      <c r="AQ87" s="190"/>
      <c r="AR87" s="190"/>
      <c r="AS87" s="190"/>
      <c r="AT87" s="190"/>
      <c r="AU87" s="190"/>
      <c r="AV87" s="191"/>
      <c r="AW87" s="118">
        <f ca="1">$BJ$2-3</f>
        <v>2018</v>
      </c>
      <c r="AX87" s="118"/>
      <c r="AY87" s="118"/>
      <c r="AZ87" s="118"/>
      <c r="BA87" s="118">
        <f ca="1">$BJ$2-2</f>
        <v>2019</v>
      </c>
      <c r="BB87" s="118"/>
      <c r="BC87" s="118"/>
      <c r="BD87" s="118"/>
      <c r="BE87" s="118">
        <f ca="1">$BJ$2-1</f>
        <v>2020</v>
      </c>
      <c r="BF87" s="118"/>
      <c r="BG87" s="118"/>
      <c r="BH87" s="118"/>
    </row>
    <row r="88" spans="1:62" ht="15" customHeight="1" x14ac:dyDescent="0.4">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L88" s="192"/>
      <c r="AM88" s="193"/>
      <c r="AN88" s="193"/>
      <c r="AO88" s="193"/>
      <c r="AP88" s="193"/>
      <c r="AQ88" s="193"/>
      <c r="AR88" s="193"/>
      <c r="AS88" s="193"/>
      <c r="AT88" s="193"/>
      <c r="AU88" s="193"/>
      <c r="AV88" s="194"/>
      <c r="AW88" s="335">
        <v>72100</v>
      </c>
      <c r="AX88" s="335"/>
      <c r="AY88" s="335"/>
      <c r="AZ88" s="335"/>
      <c r="BA88" s="335">
        <v>78320</v>
      </c>
      <c r="BB88" s="335"/>
      <c r="BC88" s="335"/>
      <c r="BD88" s="335"/>
      <c r="BE88" s="335">
        <v>82100</v>
      </c>
      <c r="BF88" s="335"/>
      <c r="BG88" s="335"/>
      <c r="BH88" s="335"/>
    </row>
    <row r="89" spans="1:62" ht="15" customHeight="1" x14ac:dyDescent="0.25">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L89" s="195" t="str">
        <f ca="1">"Bank balance in January "&amp;BJ2</f>
        <v>Bank balance in January 2021</v>
      </c>
      <c r="AM89" s="196"/>
      <c r="AN89" s="196"/>
      <c r="AO89" s="196"/>
      <c r="AP89" s="196"/>
      <c r="AQ89" s="196"/>
      <c r="AR89" s="196"/>
      <c r="AS89" s="196"/>
      <c r="AT89" s="196"/>
      <c r="AU89" s="196"/>
      <c r="AV89" s="197"/>
      <c r="AW89" s="336">
        <v>48518.42</v>
      </c>
      <c r="AX89" s="337"/>
      <c r="AY89" s="337"/>
      <c r="AZ89" s="337"/>
      <c r="BA89" s="337"/>
      <c r="BB89" s="337"/>
      <c r="BC89" s="337"/>
      <c r="BD89" s="337"/>
      <c r="BE89" s="337"/>
      <c r="BF89" s="337"/>
      <c r="BG89" s="337"/>
      <c r="BH89" s="337"/>
      <c r="BJ89" s="41"/>
    </row>
    <row r="90" spans="1:62" ht="15" customHeight="1" x14ac:dyDescent="0.4">
      <c r="A90" s="167"/>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L90" s="200"/>
      <c r="AM90" s="201"/>
      <c r="AN90" s="201"/>
      <c r="AO90" s="201"/>
      <c r="AP90" s="201"/>
      <c r="AQ90" s="201"/>
      <c r="AR90" s="201"/>
      <c r="AS90" s="201"/>
      <c r="AT90" s="201"/>
      <c r="AU90" s="201"/>
      <c r="AV90" s="202"/>
      <c r="AW90" s="336"/>
      <c r="AX90" s="337"/>
      <c r="AY90" s="337"/>
      <c r="AZ90" s="337"/>
      <c r="BA90" s="337"/>
      <c r="BB90" s="337"/>
      <c r="BC90" s="337"/>
      <c r="BD90" s="337"/>
      <c r="BE90" s="337"/>
      <c r="BF90" s="337"/>
      <c r="BG90" s="337"/>
      <c r="BH90" s="337"/>
    </row>
    <row r="91" spans="1:62" ht="15" customHeight="1" x14ac:dyDescent="0.4">
      <c r="A91" s="167"/>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167"/>
      <c r="AJ91" s="167"/>
      <c r="AL91" s="85" t="str">
        <f ca="1">"JANUARY "&amp;BJ2&amp;" UNTIL NOW EXPENSES"</f>
        <v>JANUARY 2021 UNTIL NOW EXPENSES</v>
      </c>
      <c r="AM91" s="85"/>
      <c r="AN91" s="85"/>
      <c r="AO91" s="85"/>
      <c r="AP91" s="85"/>
      <c r="AQ91" s="85"/>
      <c r="AR91" s="85"/>
      <c r="AS91" s="85"/>
      <c r="AT91" s="85"/>
      <c r="AU91" s="85"/>
      <c r="AV91" s="85"/>
      <c r="AW91" s="85"/>
      <c r="AX91" s="85"/>
      <c r="AY91" s="85"/>
      <c r="AZ91" s="85"/>
      <c r="BA91" s="85"/>
      <c r="BB91" s="85"/>
      <c r="BC91" s="85"/>
      <c r="BD91" s="85"/>
      <c r="BE91" s="85"/>
      <c r="BF91" s="85"/>
      <c r="BG91" s="85"/>
      <c r="BH91" s="85"/>
    </row>
    <row r="92" spans="1:62" ht="15" customHeight="1" x14ac:dyDescent="0.4">
      <c r="A92" s="167"/>
      <c r="B92" s="167"/>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AD92" s="167"/>
      <c r="AE92" s="167"/>
      <c r="AF92" s="167"/>
      <c r="AG92" s="167"/>
      <c r="AH92" s="167"/>
      <c r="AI92" s="167"/>
      <c r="AJ92" s="167"/>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2" ht="15" customHeight="1" x14ac:dyDescent="0.4">
      <c r="A93" s="167"/>
      <c r="B93" s="167"/>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c r="AG93" s="167"/>
      <c r="AH93" s="167"/>
      <c r="AI93" s="167"/>
      <c r="AJ93" s="167"/>
      <c r="AL93" s="79" t="s">
        <v>82</v>
      </c>
      <c r="AM93" s="79"/>
      <c r="AN93" s="79"/>
      <c r="AO93" s="79"/>
      <c r="AP93" s="79"/>
      <c r="AQ93" s="79"/>
      <c r="AR93" s="79"/>
      <c r="AS93" s="79"/>
      <c r="AT93" s="79"/>
      <c r="AU93" s="79"/>
      <c r="AV93" s="79"/>
      <c r="AW93" s="79"/>
      <c r="AX93" s="79"/>
      <c r="AY93" s="79"/>
      <c r="AZ93" s="79"/>
      <c r="BA93" s="79"/>
      <c r="BB93" s="79"/>
      <c r="BC93" s="79"/>
      <c r="BD93" s="79"/>
      <c r="BE93" s="79"/>
      <c r="BF93" s="79"/>
      <c r="BG93" s="79"/>
      <c r="BH93" s="79"/>
    </row>
    <row r="94" spans="1:62" ht="15" customHeight="1" x14ac:dyDescent="0.4">
      <c r="A94" s="167"/>
      <c r="B94" s="16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c r="AG94" s="167"/>
      <c r="AH94" s="167"/>
      <c r="AI94" s="167"/>
      <c r="AJ94" s="167"/>
      <c r="AL94" s="80"/>
      <c r="AM94" s="80"/>
      <c r="AN94" s="80"/>
      <c r="AO94" s="80"/>
      <c r="AP94" s="80"/>
      <c r="AQ94" s="80"/>
      <c r="AR94" s="80"/>
      <c r="AS94" s="80"/>
      <c r="AT94" s="80"/>
      <c r="AU94" s="80"/>
      <c r="AV94" s="80"/>
      <c r="AW94" s="80"/>
      <c r="AX94" s="80"/>
      <c r="AY94" s="80"/>
      <c r="AZ94" s="80"/>
      <c r="BA94" s="80"/>
      <c r="BB94" s="80"/>
      <c r="BC94" s="80"/>
      <c r="BD94" s="80"/>
      <c r="BE94" s="80"/>
      <c r="BF94" s="80"/>
      <c r="BG94" s="80"/>
      <c r="BH94" s="80"/>
    </row>
    <row r="95" spans="1:62" ht="15" customHeight="1" x14ac:dyDescent="0.4">
      <c r="A95" s="167"/>
      <c r="B95" s="167"/>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L95" s="51" t="s">
        <v>88</v>
      </c>
      <c r="AM95" s="51"/>
      <c r="AN95" s="51"/>
      <c r="AO95" s="51"/>
      <c r="AP95" s="51"/>
      <c r="AQ95" s="51"/>
      <c r="AR95" s="51"/>
      <c r="AS95" s="51"/>
      <c r="AT95" s="51"/>
      <c r="AU95" s="51"/>
      <c r="AV95" s="51"/>
      <c r="AW95" s="334">
        <v>41012.46</v>
      </c>
      <c r="AX95" s="334"/>
      <c r="AY95" s="334"/>
      <c r="AZ95" s="334"/>
      <c r="BA95" s="334"/>
      <c r="BB95" s="334"/>
      <c r="BC95" s="334"/>
      <c r="BD95" s="334"/>
      <c r="BE95" s="334"/>
      <c r="BF95" s="334"/>
      <c r="BG95" s="334"/>
      <c r="BH95" s="334"/>
    </row>
    <row r="96" spans="1:62" ht="15" customHeight="1" x14ac:dyDescent="0.4">
      <c r="A96" s="167"/>
      <c r="B96" s="16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L96" s="85" t="s">
        <v>83</v>
      </c>
      <c r="AM96" s="85"/>
      <c r="AN96" s="85"/>
      <c r="AO96" s="85"/>
      <c r="AP96" s="85"/>
      <c r="AQ96" s="85"/>
      <c r="AR96" s="85"/>
      <c r="AS96" s="85"/>
      <c r="AT96" s="85"/>
      <c r="AU96" s="85"/>
      <c r="AV96" s="85"/>
      <c r="AW96" s="85"/>
      <c r="AX96" s="85"/>
      <c r="AY96" s="85"/>
      <c r="AZ96" s="85"/>
      <c r="BA96" s="85"/>
      <c r="BB96" s="85"/>
      <c r="BC96" s="85"/>
      <c r="BD96" s="85"/>
      <c r="BE96" s="85"/>
      <c r="BF96" s="85"/>
      <c r="BG96" s="85"/>
      <c r="BH96" s="85"/>
    </row>
    <row r="97" spans="1:60" ht="15" customHeight="1" x14ac:dyDescent="0.4">
      <c r="A97" s="167"/>
      <c r="B97" s="16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ht="15" customHeight="1" x14ac:dyDescent="0.4">
      <c r="A98" s="26"/>
      <c r="B98" s="75" t="s">
        <v>81</v>
      </c>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L98" s="79" t="s">
        <v>90</v>
      </c>
      <c r="AM98" s="79"/>
      <c r="AN98" s="79"/>
      <c r="AO98" s="79"/>
      <c r="AP98" s="79"/>
      <c r="AQ98" s="79"/>
      <c r="AR98" s="79"/>
      <c r="AS98" s="79"/>
      <c r="AT98" s="79"/>
      <c r="AU98" s="79"/>
      <c r="AV98" s="79"/>
      <c r="AW98" s="79"/>
      <c r="AX98" s="79"/>
      <c r="AY98" s="79"/>
      <c r="AZ98" s="79"/>
      <c r="BA98" s="79"/>
      <c r="BB98" s="79"/>
      <c r="BC98" s="79"/>
      <c r="BD98" s="79"/>
      <c r="BE98" s="79"/>
      <c r="BF98" s="79"/>
      <c r="BG98" s="79"/>
      <c r="BH98" s="79"/>
    </row>
    <row r="99" spans="1:60" ht="15" customHeight="1" x14ac:dyDescent="0.4">
      <c r="A99" s="26"/>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L99" s="80"/>
      <c r="AM99" s="80"/>
      <c r="AN99" s="80"/>
      <c r="AO99" s="80"/>
      <c r="AP99" s="80"/>
      <c r="AQ99" s="80"/>
      <c r="AR99" s="80"/>
      <c r="AS99" s="80"/>
      <c r="AT99" s="80"/>
      <c r="AU99" s="80"/>
      <c r="AV99" s="80"/>
      <c r="AW99" s="80"/>
      <c r="AX99" s="80"/>
      <c r="AY99" s="80"/>
      <c r="AZ99" s="80"/>
      <c r="BA99" s="80"/>
      <c r="BB99" s="80"/>
      <c r="BC99" s="80"/>
      <c r="BD99" s="80"/>
      <c r="BE99" s="80"/>
      <c r="BF99" s="80"/>
      <c r="BG99" s="80"/>
      <c r="BH99" s="80"/>
    </row>
    <row r="100" spans="1:60" ht="15" customHeight="1" x14ac:dyDescent="0.4">
      <c r="A100" s="26"/>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L100" s="184" t="str">
        <f ca="1">"Savings Deposits for "&amp;BJ2</f>
        <v>Savings Deposits for 2021</v>
      </c>
      <c r="AM100" s="184"/>
      <c r="AN100" s="184"/>
      <c r="AO100" s="184"/>
      <c r="AP100" s="184"/>
      <c r="AQ100" s="184"/>
      <c r="AR100" s="184"/>
      <c r="AS100" s="184"/>
      <c r="AT100" s="184"/>
      <c r="AU100" s="184"/>
      <c r="AV100" s="184"/>
      <c r="AW100" s="334">
        <v>3610.25</v>
      </c>
      <c r="AX100" s="334"/>
      <c r="AY100" s="334"/>
      <c r="AZ100" s="334"/>
      <c r="BA100" s="334"/>
      <c r="BB100" s="334"/>
      <c r="BC100" s="334"/>
      <c r="BD100" s="334"/>
      <c r="BE100" s="334"/>
      <c r="BF100" s="334"/>
      <c r="BG100" s="334"/>
      <c r="BH100" s="334"/>
    </row>
    <row r="101" spans="1:60" ht="15" customHeight="1" x14ac:dyDescent="0.4">
      <c r="A101" s="26"/>
      <c r="B101" s="198" t="str">
        <f>UPPER(SPONAME)</f>
        <v>MICHAEL PETER SMITH</v>
      </c>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L101" s="184" t="s">
        <v>84</v>
      </c>
      <c r="AM101" s="184"/>
      <c r="AN101" s="184"/>
      <c r="AO101" s="184"/>
      <c r="AP101" s="184"/>
      <c r="AQ101" s="184"/>
      <c r="AR101" s="184"/>
      <c r="AS101" s="184"/>
      <c r="AT101" s="184"/>
      <c r="AU101" s="184"/>
      <c r="AV101" s="184"/>
      <c r="AW101" s="334">
        <v>0</v>
      </c>
      <c r="AX101" s="334"/>
      <c r="AY101" s="334"/>
      <c r="AZ101" s="334"/>
      <c r="BA101" s="334"/>
      <c r="BB101" s="334"/>
      <c r="BC101" s="334"/>
      <c r="BD101" s="334"/>
      <c r="BE101" s="334"/>
      <c r="BF101" s="334"/>
      <c r="BG101" s="334"/>
      <c r="BH101" s="334"/>
    </row>
    <row r="102" spans="1:60" ht="15" customHeight="1" x14ac:dyDescent="0.4">
      <c r="A102" s="26"/>
      <c r="B102" s="199" t="str">
        <f>"( "&amp;IF(RELATIONSHIP=BJ5,"Applicant / Self-Supporter",RELATIONSHIP&amp;" / Supporter")&amp;" )"</f>
        <v>( Father / Supporter )</v>
      </c>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L102" s="184" t="s">
        <v>85</v>
      </c>
      <c r="AM102" s="184"/>
      <c r="AN102" s="184"/>
      <c r="AO102" s="184"/>
      <c r="AP102" s="184"/>
      <c r="AQ102" s="184"/>
      <c r="AR102" s="184"/>
      <c r="AS102" s="184"/>
      <c r="AT102" s="184"/>
      <c r="AU102" s="184"/>
      <c r="AV102" s="184"/>
      <c r="AW102" s="334">
        <v>0</v>
      </c>
      <c r="AX102" s="334"/>
      <c r="AY102" s="334"/>
      <c r="AZ102" s="334"/>
      <c r="BA102" s="334"/>
      <c r="BB102" s="334"/>
      <c r="BC102" s="334"/>
      <c r="BD102" s="334"/>
      <c r="BE102" s="334"/>
      <c r="BF102" s="334"/>
      <c r="BG102" s="334"/>
      <c r="BH102" s="334"/>
    </row>
    <row r="103" spans="1:60" ht="15" customHeight="1" x14ac:dyDescent="0.4">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L103" s="184" t="s">
        <v>86</v>
      </c>
      <c r="AM103" s="184"/>
      <c r="AN103" s="184"/>
      <c r="AO103" s="184"/>
      <c r="AP103" s="184"/>
      <c r="AQ103" s="184"/>
      <c r="AR103" s="184"/>
      <c r="AS103" s="184"/>
      <c r="AT103" s="184"/>
      <c r="AU103" s="184"/>
      <c r="AV103" s="184"/>
      <c r="AW103" s="334">
        <v>0</v>
      </c>
      <c r="AX103" s="334"/>
      <c r="AY103" s="334"/>
      <c r="AZ103" s="334"/>
      <c r="BA103" s="334"/>
      <c r="BB103" s="334"/>
      <c r="BC103" s="334"/>
      <c r="BD103" s="334"/>
      <c r="BE103" s="334"/>
      <c r="BF103" s="334"/>
      <c r="BG103" s="334"/>
      <c r="BH103" s="334"/>
    </row>
  </sheetData>
  <sheetProtection algorithmName="SHA-512" hashValue="7uXbjJRmJfgboQINreXRQbLn182Zx5FLtaD0X4E1/IwOSBXVYI7ttdS/5zsSB25cx/JST94hvXy4/r2EDMVWaQ==" saltValue="ulXfM1oHx6b7zfVwxlEr0Q==" spinCount="100000" sheet="1" selectLockedCells="1"/>
  <mergeCells count="373">
    <mergeCell ref="A1:AJ2"/>
    <mergeCell ref="AL1:BH2"/>
    <mergeCell ref="A3:B3"/>
    <mergeCell ref="C3:AJ3"/>
    <mergeCell ref="AL3:AQ3"/>
    <mergeCell ref="AR3:BH3"/>
    <mergeCell ref="A6:AJ8"/>
    <mergeCell ref="AL6:AQ6"/>
    <mergeCell ref="AR6:BH6"/>
    <mergeCell ref="AL7:AQ7"/>
    <mergeCell ref="AR7:BH7"/>
    <mergeCell ref="AL8:BH9"/>
    <mergeCell ref="A9:AJ9"/>
    <mergeCell ref="C4:AJ4"/>
    <mergeCell ref="AL4:AQ4"/>
    <mergeCell ref="AR4:BH4"/>
    <mergeCell ref="A5:AJ5"/>
    <mergeCell ref="AL5:AQ5"/>
    <mergeCell ref="AR5:BH5"/>
    <mergeCell ref="AR16:BH16"/>
    <mergeCell ref="D17:M17"/>
    <mergeCell ref="C13:AJ13"/>
    <mergeCell ref="AL13:AQ13"/>
    <mergeCell ref="AR13:BH13"/>
    <mergeCell ref="A14:AJ14"/>
    <mergeCell ref="AL14:AQ14"/>
    <mergeCell ref="AR14:BH14"/>
    <mergeCell ref="C10:AJ10"/>
    <mergeCell ref="AL10:BH11"/>
    <mergeCell ref="C11:AJ11"/>
    <mergeCell ref="C12:AJ12"/>
    <mergeCell ref="AL12:AQ12"/>
    <mergeCell ref="AR12:BH12"/>
    <mergeCell ref="D20:M20"/>
    <mergeCell ref="N20:AJ20"/>
    <mergeCell ref="AL20:BH21"/>
    <mergeCell ref="D21:M21"/>
    <mergeCell ref="N21:AJ21"/>
    <mergeCell ref="A22:AJ22"/>
    <mergeCell ref="AL22:AT22"/>
    <mergeCell ref="AU22:BH22"/>
    <mergeCell ref="N17:AJ17"/>
    <mergeCell ref="AL17:AQ17"/>
    <mergeCell ref="AR17:BH17"/>
    <mergeCell ref="D18:M18"/>
    <mergeCell ref="N18:AJ18"/>
    <mergeCell ref="AL18:BH19"/>
    <mergeCell ref="D19:M19"/>
    <mergeCell ref="N19:AJ19"/>
    <mergeCell ref="A15:C21"/>
    <mergeCell ref="D15:M15"/>
    <mergeCell ref="N15:AJ15"/>
    <mergeCell ref="AL15:AQ15"/>
    <mergeCell ref="AR15:BH15"/>
    <mergeCell ref="D16:M16"/>
    <mergeCell ref="N16:AJ16"/>
    <mergeCell ref="AL16:AQ16"/>
    <mergeCell ref="B25:AJ25"/>
    <mergeCell ref="AL25:AT25"/>
    <mergeCell ref="AU25:BH25"/>
    <mergeCell ref="B26:AJ26"/>
    <mergeCell ref="AL26:AT26"/>
    <mergeCell ref="AU26:BH26"/>
    <mergeCell ref="B23:AJ23"/>
    <mergeCell ref="AL23:AT23"/>
    <mergeCell ref="AU23:BH23"/>
    <mergeCell ref="B24:AJ24"/>
    <mergeCell ref="AL24:AT24"/>
    <mergeCell ref="AU24:AW24"/>
    <mergeCell ref="AY24:AZ24"/>
    <mergeCell ref="BB24:BC24"/>
    <mergeCell ref="BE24:BH24"/>
    <mergeCell ref="A27:AJ27"/>
    <mergeCell ref="AL27:AT27"/>
    <mergeCell ref="AU27:BH27"/>
    <mergeCell ref="A28:C34"/>
    <mergeCell ref="D28:M28"/>
    <mergeCell ref="N28:AJ28"/>
    <mergeCell ref="AL28:AT28"/>
    <mergeCell ref="AU28:BH28"/>
    <mergeCell ref="D29:M29"/>
    <mergeCell ref="N29:AJ29"/>
    <mergeCell ref="D30:M30"/>
    <mergeCell ref="N30:AJ30"/>
    <mergeCell ref="AL30:AT30"/>
    <mergeCell ref="AU30:BH30"/>
    <mergeCell ref="D31:M31"/>
    <mergeCell ref="N31:AJ31"/>
    <mergeCell ref="AL31:AT31"/>
    <mergeCell ref="AU31:BH31"/>
    <mergeCell ref="AL29:AT29"/>
    <mergeCell ref="AU29:AV29"/>
    <mergeCell ref="AW29:AX29"/>
    <mergeCell ref="AZ29:BB29"/>
    <mergeCell ref="BC29:BD29"/>
    <mergeCell ref="BE29:BH29"/>
    <mergeCell ref="D32:M32"/>
    <mergeCell ref="N32:AJ32"/>
    <mergeCell ref="AL32:AT32"/>
    <mergeCell ref="AU32:BH32"/>
    <mergeCell ref="D33:M33"/>
    <mergeCell ref="N33:AJ33"/>
    <mergeCell ref="AL33:BH34"/>
    <mergeCell ref="D34:M34"/>
    <mergeCell ref="N34:AJ34"/>
    <mergeCell ref="B38:AJ38"/>
    <mergeCell ref="AL38:AT38"/>
    <mergeCell ref="AU38:BH38"/>
    <mergeCell ref="AL39:AT39"/>
    <mergeCell ref="AU39:AW39"/>
    <mergeCell ref="AY39:AZ39"/>
    <mergeCell ref="BB39:BC39"/>
    <mergeCell ref="BE39:BH39"/>
    <mergeCell ref="A35:AJ35"/>
    <mergeCell ref="AL35:BH36"/>
    <mergeCell ref="B36:AJ36"/>
    <mergeCell ref="B37:AJ37"/>
    <mergeCell ref="AL37:AT37"/>
    <mergeCell ref="AU37:BH37"/>
    <mergeCell ref="AL42:AT42"/>
    <mergeCell ref="AU42:BH42"/>
    <mergeCell ref="D43:M43"/>
    <mergeCell ref="N43:AJ43"/>
    <mergeCell ref="AL43:AT43"/>
    <mergeCell ref="AU43:BH43"/>
    <mergeCell ref="A40:AJ40"/>
    <mergeCell ref="AL40:AT40"/>
    <mergeCell ref="AU40:BH40"/>
    <mergeCell ref="A41:C47"/>
    <mergeCell ref="D41:M41"/>
    <mergeCell ref="N41:AJ41"/>
    <mergeCell ref="AL41:AT41"/>
    <mergeCell ref="AU41:BH41"/>
    <mergeCell ref="D42:M42"/>
    <mergeCell ref="N42:AJ42"/>
    <mergeCell ref="BC44:BD44"/>
    <mergeCell ref="BE44:BH44"/>
    <mergeCell ref="D45:M45"/>
    <mergeCell ref="N45:AJ45"/>
    <mergeCell ref="AL45:AT45"/>
    <mergeCell ref="AU45:BH45"/>
    <mergeCell ref="D44:M44"/>
    <mergeCell ref="N44:AJ44"/>
    <mergeCell ref="AL44:AT44"/>
    <mergeCell ref="AU44:AV44"/>
    <mergeCell ref="AW44:AX44"/>
    <mergeCell ref="AZ44:BB44"/>
    <mergeCell ref="A48:AJ48"/>
    <mergeCell ref="AL48:BH49"/>
    <mergeCell ref="B49:AJ49"/>
    <mergeCell ref="B50:AJ50"/>
    <mergeCell ref="AL50:BH51"/>
    <mergeCell ref="B51:AJ51"/>
    <mergeCell ref="D46:M46"/>
    <mergeCell ref="N46:AJ46"/>
    <mergeCell ref="AL46:AT46"/>
    <mergeCell ref="AU46:BH46"/>
    <mergeCell ref="D47:M47"/>
    <mergeCell ref="N47:AJ47"/>
    <mergeCell ref="AL47:AT47"/>
    <mergeCell ref="AU47:BH47"/>
    <mergeCell ref="A52:AJ52"/>
    <mergeCell ref="AL52:AT52"/>
    <mergeCell ref="AU52:BH52"/>
    <mergeCell ref="A53:R54"/>
    <mergeCell ref="S53:AJ53"/>
    <mergeCell ref="AL53:AT53"/>
    <mergeCell ref="AU53:BH53"/>
    <mergeCell ref="S54:X54"/>
    <mergeCell ref="Y54:AD54"/>
    <mergeCell ref="AE54:AJ54"/>
    <mergeCell ref="AU55:BH55"/>
    <mergeCell ref="B56:R56"/>
    <mergeCell ref="S56:X56"/>
    <mergeCell ref="Y56:AD56"/>
    <mergeCell ref="AE56:AJ56"/>
    <mergeCell ref="AL56:AT56"/>
    <mergeCell ref="AU56:BH56"/>
    <mergeCell ref="AL54:AT54"/>
    <mergeCell ref="AU54:AW54"/>
    <mergeCell ref="AY54:AZ54"/>
    <mergeCell ref="BB54:BC54"/>
    <mergeCell ref="BE54:BH54"/>
    <mergeCell ref="B55:R55"/>
    <mergeCell ref="S55:X55"/>
    <mergeCell ref="Y55:AD55"/>
    <mergeCell ref="AE55:AJ55"/>
    <mergeCell ref="AL55:AT55"/>
    <mergeCell ref="B58:R58"/>
    <mergeCell ref="S58:X58"/>
    <mergeCell ref="Y58:AD58"/>
    <mergeCell ref="AE58:AJ58"/>
    <mergeCell ref="AL58:AT58"/>
    <mergeCell ref="AU58:BH58"/>
    <mergeCell ref="B57:R57"/>
    <mergeCell ref="S57:X57"/>
    <mergeCell ref="Y57:AD57"/>
    <mergeCell ref="AE57:AJ57"/>
    <mergeCell ref="AL57:AT57"/>
    <mergeCell ref="AU57:BH57"/>
    <mergeCell ref="AL62:AT62"/>
    <mergeCell ref="AU62:BH62"/>
    <mergeCell ref="B61:R61"/>
    <mergeCell ref="S61:X61"/>
    <mergeCell ref="Y61:AD61"/>
    <mergeCell ref="AE61:AJ61"/>
    <mergeCell ref="AL61:AT61"/>
    <mergeCell ref="AU61:BH61"/>
    <mergeCell ref="AW59:AX59"/>
    <mergeCell ref="AZ59:BB59"/>
    <mergeCell ref="BC59:BD59"/>
    <mergeCell ref="BE59:BH59"/>
    <mergeCell ref="B60:R60"/>
    <mergeCell ref="S60:X60"/>
    <mergeCell ref="Y60:AD60"/>
    <mergeCell ref="AE60:AJ60"/>
    <mergeCell ref="AL60:AT60"/>
    <mergeCell ref="AU60:BH60"/>
    <mergeCell ref="B59:R59"/>
    <mergeCell ref="S59:X59"/>
    <mergeCell ref="Y59:AD59"/>
    <mergeCell ref="AE59:AJ59"/>
    <mergeCell ref="AL59:AT59"/>
    <mergeCell ref="AU59:AV59"/>
    <mergeCell ref="B63:R63"/>
    <mergeCell ref="S63:X63"/>
    <mergeCell ref="Y63:AD63"/>
    <mergeCell ref="AE63:AJ63"/>
    <mergeCell ref="B64:R64"/>
    <mergeCell ref="S64:X64"/>
    <mergeCell ref="Y64:AD64"/>
    <mergeCell ref="AE64:AJ64"/>
    <mergeCell ref="B62:R62"/>
    <mergeCell ref="S62:X62"/>
    <mergeCell ref="Y62:AD62"/>
    <mergeCell ref="AE62:AJ62"/>
    <mergeCell ref="Y67:AD68"/>
    <mergeCell ref="AE67:AJ68"/>
    <mergeCell ref="AL68:AV68"/>
    <mergeCell ref="AW68:AZ68"/>
    <mergeCell ref="BA68:BD68"/>
    <mergeCell ref="BE68:BH68"/>
    <mergeCell ref="AL64:BH65"/>
    <mergeCell ref="A65:A66"/>
    <mergeCell ref="B65:R66"/>
    <mergeCell ref="S65:X66"/>
    <mergeCell ref="Y65:AD66"/>
    <mergeCell ref="AE65:AJ66"/>
    <mergeCell ref="AL66:BH67"/>
    <mergeCell ref="A67:A68"/>
    <mergeCell ref="B67:R68"/>
    <mergeCell ref="S67:X68"/>
    <mergeCell ref="BA69:BD69"/>
    <mergeCell ref="BE69:BH69"/>
    <mergeCell ref="B70:R70"/>
    <mergeCell ref="S70:X70"/>
    <mergeCell ref="Y70:AD70"/>
    <mergeCell ref="AE70:AJ70"/>
    <mergeCell ref="AL70:AV70"/>
    <mergeCell ref="AW70:AZ70"/>
    <mergeCell ref="BA70:BD70"/>
    <mergeCell ref="BE70:BH70"/>
    <mergeCell ref="B69:R69"/>
    <mergeCell ref="S69:X69"/>
    <mergeCell ref="Y69:AD69"/>
    <mergeCell ref="AE69:AJ69"/>
    <mergeCell ref="AL69:AV69"/>
    <mergeCell ref="AW69:AZ69"/>
    <mergeCell ref="BA71:BD71"/>
    <mergeCell ref="BE71:BH71"/>
    <mergeCell ref="B72:R72"/>
    <mergeCell ref="S72:X72"/>
    <mergeCell ref="Y72:AD72"/>
    <mergeCell ref="AE72:AJ72"/>
    <mergeCell ref="AL72:AV72"/>
    <mergeCell ref="AW72:AZ72"/>
    <mergeCell ref="BA72:BD72"/>
    <mergeCell ref="BE72:BH72"/>
    <mergeCell ref="B71:R71"/>
    <mergeCell ref="S71:X71"/>
    <mergeCell ref="Y71:AD71"/>
    <mergeCell ref="AE71:AJ71"/>
    <mergeCell ref="AL71:AV71"/>
    <mergeCell ref="AW71:AZ71"/>
    <mergeCell ref="A73:AJ76"/>
    <mergeCell ref="AL73:AV73"/>
    <mergeCell ref="AW73:AZ73"/>
    <mergeCell ref="BA73:BD73"/>
    <mergeCell ref="BE73:BH73"/>
    <mergeCell ref="AL74:AV74"/>
    <mergeCell ref="AW74:AZ74"/>
    <mergeCell ref="BA74:BD74"/>
    <mergeCell ref="BE74:BH74"/>
    <mergeCell ref="AL75:AV75"/>
    <mergeCell ref="AL78:AV78"/>
    <mergeCell ref="AW78:AZ78"/>
    <mergeCell ref="AW75:AZ75"/>
    <mergeCell ref="BA75:BD75"/>
    <mergeCell ref="BE75:BH75"/>
    <mergeCell ref="AL76:AV76"/>
    <mergeCell ref="AW76:AZ76"/>
    <mergeCell ref="BA76:BD76"/>
    <mergeCell ref="BE76:BH76"/>
    <mergeCell ref="B81:X81"/>
    <mergeCell ref="Y81:AD81"/>
    <mergeCell ref="AE81:AJ81"/>
    <mergeCell ref="AL81:BH82"/>
    <mergeCell ref="B82:X82"/>
    <mergeCell ref="Y82:AD82"/>
    <mergeCell ref="AE82:AJ82"/>
    <mergeCell ref="BA78:BD78"/>
    <mergeCell ref="BE78:BH78"/>
    <mergeCell ref="B79:X79"/>
    <mergeCell ref="Y79:AD79"/>
    <mergeCell ref="AE79:AJ79"/>
    <mergeCell ref="AL79:BH80"/>
    <mergeCell ref="B80:X80"/>
    <mergeCell ref="Y80:AD80"/>
    <mergeCell ref="AE80:AJ80"/>
    <mergeCell ref="A77:X78"/>
    <mergeCell ref="Y77:AJ77"/>
    <mergeCell ref="AL77:AV77"/>
    <mergeCell ref="AW77:AZ77"/>
    <mergeCell ref="BA77:BD77"/>
    <mergeCell ref="BE77:BH77"/>
    <mergeCell ref="Y78:AD78"/>
    <mergeCell ref="AE78:AJ78"/>
    <mergeCell ref="B83:X83"/>
    <mergeCell ref="Y83:AD83"/>
    <mergeCell ref="AE83:AJ83"/>
    <mergeCell ref="AL83:BH85"/>
    <mergeCell ref="B84:X84"/>
    <mergeCell ref="Y84:AD84"/>
    <mergeCell ref="AE84:AJ84"/>
    <mergeCell ref="B85:X85"/>
    <mergeCell ref="Y85:AD85"/>
    <mergeCell ref="AE85:AJ85"/>
    <mergeCell ref="B86:X86"/>
    <mergeCell ref="Y86:AD86"/>
    <mergeCell ref="AE86:AJ86"/>
    <mergeCell ref="AL86:AV86"/>
    <mergeCell ref="AW86:BH86"/>
    <mergeCell ref="A87:X88"/>
    <mergeCell ref="Y87:AJ88"/>
    <mergeCell ref="AL87:AV88"/>
    <mergeCell ref="AW87:AZ87"/>
    <mergeCell ref="BA87:BD87"/>
    <mergeCell ref="AL95:AV95"/>
    <mergeCell ref="AW95:BH95"/>
    <mergeCell ref="AL96:BH97"/>
    <mergeCell ref="B98:AJ100"/>
    <mergeCell ref="AL98:BH99"/>
    <mergeCell ref="AL100:AV100"/>
    <mergeCell ref="AW100:BH100"/>
    <mergeCell ref="BE87:BH87"/>
    <mergeCell ref="AW88:AZ88"/>
    <mergeCell ref="BA88:BD88"/>
    <mergeCell ref="BE88:BH88"/>
    <mergeCell ref="A89:AJ97"/>
    <mergeCell ref="AL89:AV89"/>
    <mergeCell ref="AW89:BH90"/>
    <mergeCell ref="AL90:AV90"/>
    <mergeCell ref="AL91:BH92"/>
    <mergeCell ref="AL93:BH94"/>
    <mergeCell ref="A103:AJ103"/>
    <mergeCell ref="AL103:AV103"/>
    <mergeCell ref="AW103:BH103"/>
    <mergeCell ref="B101:AJ101"/>
    <mergeCell ref="AL101:AV101"/>
    <mergeCell ref="AW101:BH101"/>
    <mergeCell ref="B102:AJ102"/>
    <mergeCell ref="AL102:AV102"/>
    <mergeCell ref="AW102:BH102"/>
  </mergeCells>
  <phoneticPr fontId="1"/>
  <dataValidations count="7">
    <dataValidation type="decimal" allowBlank="1" showInputMessage="1" showErrorMessage="1" errorTitle="Date Entry Error" error="Please enter numbers only." sqref="AW88:BH90 AW95:BH95 AW100:BH103 AW69:BH78" xr:uid="{15D0159C-F70D-4E5E-8D80-B92979BC05B4}">
      <formula1>0</formula1>
      <formula2>999999999999.99</formula2>
    </dataValidation>
    <dataValidation type="list" allowBlank="1" showInputMessage="1" showErrorMessage="1" sqref="AR7:BH7" xr:uid="{F7C1E6DC-9F90-4303-AD20-6695EA5D4107}">
      <formula1>MONTHS</formula1>
    </dataValidation>
    <dataValidation type="list" allowBlank="1" showInputMessage="1" showErrorMessage="1" sqref="AW86:BH86" xr:uid="{EFCDABB6-2A57-436E-A7D1-5D030924F3F4}">
      <formula1>INCOME</formula1>
    </dataValidation>
    <dataValidation type="list" allowBlank="1" showInputMessage="1" showErrorMessage="1" sqref="AU25:BH25 AU40:BH40 AU55:BH55" xr:uid="{694B2EC5-99F5-4F80-91C0-9F71272BCD82}">
      <formula1>ACCOUNTS</formula1>
    </dataValidation>
    <dataValidation type="textLength" operator="equal" allowBlank="1" showInputMessage="1" showErrorMessage="1" errorTitle="ERROR" error="Enter currency in official format_x000a_Example = USD" promptTitle="EXAMPLE" prompt="US Dollars = USD_x000a_Euro = EUR_x000a_Japanese Yen = JPY" sqref="AU28:BH28 AU43:BH43 AU58:BH58" xr:uid="{4A26EEE4-A690-4CA6-A8E0-CF3B5F9318D0}">
      <formula1>3</formula1>
    </dataValidation>
    <dataValidation type="list" allowBlank="1" showInputMessage="1" showErrorMessage="1" sqref="AR4" xr:uid="{1FF52A49-0BB2-433A-AA2A-1022736E1242}">
      <formula1>"MALE,FEMALE"</formula1>
    </dataValidation>
    <dataValidation type="list" allowBlank="1" showInputMessage="1" showErrorMessage="1" sqref="AR6" xr:uid="{537F024C-EE0D-48CB-95DC-6656155F5DD1}">
      <formula1>RELLIST</formula1>
    </dataValidation>
  </dataValidations>
  <printOptions horizontalCentered="1"/>
  <pageMargins left="0.23622047244094491" right="0.23622047244094491" top="0.59055118110236227" bottom="0.59055118110236227" header="0.31496062992125984" footer="0.31496062992125984"/>
  <pageSetup paperSize="9" scale="98" orientation="portrait" r:id="rId1"/>
  <headerFooter>
    <oddFooter>Page &amp;P of &amp;N</oddFooter>
  </headerFooter>
  <rowBreaks count="1" manualBreakCount="1">
    <brk id="5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ENGLISH</vt:lpstr>
      <vt:lpstr>TRANSLATION</vt:lpstr>
      <vt:lpstr>SAMPLE</vt:lpstr>
      <vt:lpstr>SAMPLE!ACCOUNTS</vt:lpstr>
      <vt:lpstr>ACCOUNTS</vt:lpstr>
      <vt:lpstr>SAMPLE!APPNAME</vt:lpstr>
      <vt:lpstr>APPNAME</vt:lpstr>
      <vt:lpstr>SAMPLE!INCOME</vt:lpstr>
      <vt:lpstr>INCOME</vt:lpstr>
      <vt:lpstr>MONTHS</vt:lpstr>
      <vt:lpstr>ENGLISH!Print_Area</vt:lpstr>
      <vt:lpstr>SAMPLE!Print_Area</vt:lpstr>
      <vt:lpstr>TRANSLATION!Print_Area</vt:lpstr>
      <vt:lpstr>SAMPLE!RELATIONSHIP</vt:lpstr>
      <vt:lpstr>RELATIONSHIP</vt:lpstr>
      <vt:lpstr>SAMPLE!RELLIST</vt:lpstr>
      <vt:lpstr>RELLIST</vt:lpstr>
      <vt:lpstr>SCHOOLNAME</vt:lpstr>
      <vt:lpstr>SAMPLE!SPONAME</vt:lpstr>
      <vt:lpstr>SPONAME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dc:creator>
  <cp:lastModifiedBy>Ben</cp:lastModifiedBy>
  <cp:lastPrinted>2021-05-31T07:02:05Z</cp:lastPrinted>
  <dcterms:created xsi:type="dcterms:W3CDTF">2021-05-26T23:51:38Z</dcterms:created>
  <dcterms:modified xsi:type="dcterms:W3CDTF">2021-09-29T07:04:12Z</dcterms:modified>
</cp:coreProperties>
</file>